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ink/ink1.xml" ContentType="application/inkml+xml"/>
  <Override PartName="/xl/drawings/drawing4.xml" ContentType="application/vnd.openxmlformats-officedocument.drawing+xml"/>
  <Override PartName="/xl/ctrlProps/ctrlProp74.xml" ContentType="application/vnd.ms-excel.controlproperties+xml"/>
  <Override PartName="/xl/ctrlProps/ctrlProp75.xml" ContentType="application/vnd.ms-excel.controlproperties+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hidePivotFieldList="1" autoCompressPictures="0" defaultThemeVersion="124226"/>
  <mc:AlternateContent xmlns:mc="http://schemas.openxmlformats.org/markup-compatibility/2006">
    <mc:Choice Requires="x15">
      <x15ac:absPath xmlns:x15ac="http://schemas.microsoft.com/office/spreadsheetml/2010/11/ac" url="https://worldbankgroup-my.sharepoint.com/personal/agomes3_adaptation-fund_org/Documents/Desktop/AFCIA PPRs/AFCIA UNEP-CTCN/PPR2/"/>
    </mc:Choice>
  </mc:AlternateContent>
  <xr:revisionPtr revIDLastSave="0" documentId="8_{DF9DFDE6-F85A-4E70-B1B0-96805DB89CDB}" xr6:coauthVersionLast="47" xr6:coauthVersionMax="47" xr10:uidLastSave="{00000000-0000-0000-0000-000000000000}"/>
  <bookViews>
    <workbookView xWindow="-120" yWindow="-120" windowWidth="29040" windowHeight="15840" tabRatio="601" xr2:uid="{00000000-000D-0000-FFFF-FFFF00000000}"/>
  </bookViews>
  <sheets>
    <sheet name="Overview" sheetId="1" r:id="rId1"/>
    <sheet name="Financial Data " sheetId="20" r:id="rId2"/>
    <sheet name="Risk Assesment" sheetId="4" r:id="rId3"/>
    <sheet name="ESP Compliance" sheetId="22" r:id="rId4"/>
    <sheet name="GP Compliance" sheetId="23" r:id="rId5"/>
    <sheet name="ESP and GP Guidance notes" sheetId="14" r:id="rId6"/>
    <sheet name="Rating" sheetId="5" r:id="rId7"/>
    <sheet name="Project Indicators" sheetId="8" r:id="rId8"/>
    <sheet name="Lessons Learned" sheetId="9" r:id="rId9"/>
    <sheet name="Results Tracker (rev)" sheetId="24" r:id="rId10"/>
    <sheet name="Tracker for projects under  (2)" sheetId="29" r:id="rId11"/>
  </sheets>
  <externalReferences>
    <externalReference r:id="rId12"/>
    <externalReference r:id="rId13"/>
  </externalReferences>
  <definedNames>
    <definedName name="_xlnm._FilterDatabase" localSheetId="6" hidden="1">Rating!$C$7:$K$8</definedName>
    <definedName name="ESP">#REF!</definedName>
    <definedName name="iincome" localSheetId="3">#REF!</definedName>
    <definedName name="iincome" localSheetId="1">#REF!</definedName>
    <definedName name="iincome" localSheetId="4">#REF!</definedName>
    <definedName name="iincome" localSheetId="9">#REF!</definedName>
    <definedName name="iincome">#REF!</definedName>
    <definedName name="income" localSheetId="3">#REF!</definedName>
    <definedName name="income" localSheetId="1">#REF!</definedName>
    <definedName name="income" localSheetId="4">#REF!</definedName>
    <definedName name="income" localSheetId="9">#REF!</definedName>
    <definedName name="income">#REF!</definedName>
    <definedName name="incomelevel" localSheetId="3">#REF!</definedName>
    <definedName name="incomelevel" localSheetId="1">#REF!</definedName>
    <definedName name="incomelevel" localSheetId="4">#REF!</definedName>
    <definedName name="incomelevel" localSheetId="9">'Results Tracker (rev)'!$E$142:$E$144</definedName>
    <definedName name="incomelevel">#REF!</definedName>
    <definedName name="info" localSheetId="3">#REF!</definedName>
    <definedName name="info" localSheetId="1">#REF!</definedName>
    <definedName name="info" localSheetId="4">#REF!</definedName>
    <definedName name="info" localSheetId="9">'Results Tracker (rev)'!$E$161:$E$163</definedName>
    <definedName name="info">#REF!</definedName>
    <definedName name="Month">[1]Dropdowns!$G$2:$G$13</definedName>
    <definedName name="overalleffect" localSheetId="3">#REF!</definedName>
    <definedName name="overalleffect" localSheetId="1">#REF!</definedName>
    <definedName name="overalleffect" localSheetId="4">#REF!</definedName>
    <definedName name="overalleffect" localSheetId="9">'Results Tracker (rev)'!$D$161:$D$163</definedName>
    <definedName name="overalleffect">#REF!</definedName>
    <definedName name="physicalassets" localSheetId="3">#REF!</definedName>
    <definedName name="physicalassets" localSheetId="1">#REF!</definedName>
    <definedName name="physicalassets" localSheetId="4">#REF!</definedName>
    <definedName name="physicalassets" localSheetId="9">'Results Tracker (rev)'!$J$161:$J$169</definedName>
    <definedName name="physicalassets">#REF!</definedName>
    <definedName name="_xlnm.Print_Area" localSheetId="9">'Results Tracker (rev)'!$B$1:$T$353</definedName>
    <definedName name="quality" localSheetId="3">#REF!</definedName>
    <definedName name="quality" localSheetId="1">#REF!</definedName>
    <definedName name="quality" localSheetId="4">#REF!</definedName>
    <definedName name="quality" localSheetId="9">'Results Tracker (rev)'!$B$152:$B$156</definedName>
    <definedName name="quality">#REF!</definedName>
    <definedName name="question" localSheetId="3">#REF!</definedName>
    <definedName name="question" localSheetId="1">#REF!</definedName>
    <definedName name="question" localSheetId="4">#REF!</definedName>
    <definedName name="question" localSheetId="9">'Results Tracker (rev)'!$F$152:$F$154</definedName>
    <definedName name="question">#REF!</definedName>
    <definedName name="responses" localSheetId="3">#REF!</definedName>
    <definedName name="responses" localSheetId="1">#REF!</definedName>
    <definedName name="responses" localSheetId="4">#REF!</definedName>
    <definedName name="responses" localSheetId="9">'Results Tracker (rev)'!$C$152:$C$156</definedName>
    <definedName name="responses">#REF!</definedName>
    <definedName name="state" localSheetId="3">#REF!</definedName>
    <definedName name="state" localSheetId="1">#REF!</definedName>
    <definedName name="state" localSheetId="4">#REF!</definedName>
    <definedName name="state" localSheetId="9">'Results Tracker (rev)'!$I$156:$I$158</definedName>
    <definedName name="state">#REF!</definedName>
    <definedName name="Tracker">#REF!</definedName>
    <definedName name="type1" localSheetId="3">#REF!</definedName>
    <definedName name="type1" localSheetId="1">'[2]Results Tracker'!$G$146:$G$149</definedName>
    <definedName name="type1" localSheetId="4">#REF!</definedName>
    <definedName name="type1" localSheetId="9">'Results Tracker (rev)'!$G$152:$G$155</definedName>
    <definedName name="type1">#REF!</definedName>
    <definedName name="Year">[1]Dropdowns!$H$2:$H$36</definedName>
    <definedName name="yesno" localSheetId="3">#REF!</definedName>
    <definedName name="yesno" localSheetId="1">#REF!</definedName>
    <definedName name="yesno" localSheetId="4">#REF!</definedName>
    <definedName name="yesno" localSheetId="9">'Results Tracker (rev)'!$E$148:$E$149</definedName>
    <definedName name="yesno">#REF!</definedName>
  </definedNames>
  <calcPr calcId="191029" iterateDelta="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P59" i="20" l="1"/>
  <c r="P56" i="20"/>
  <c r="P22" i="20"/>
  <c r="P47" i="20"/>
  <c r="O48" i="20"/>
  <c r="P37" i="20"/>
  <c r="O37" i="20"/>
  <c r="D68" i="24"/>
  <c r="P48" i="20" l="1"/>
  <c r="O81" i="20"/>
  <c r="O73" i="20"/>
  <c r="O88" i="20" l="1"/>
  <c r="O47" i="20" l="1"/>
  <c r="O22" i="20"/>
  <c r="O105" i="20"/>
  <c r="O104" i="20"/>
  <c r="O103" i="20"/>
  <c r="O102" i="20"/>
  <c r="O101" i="20"/>
  <c r="O100" i="20"/>
  <c r="O96" i="20"/>
  <c r="O95" i="20"/>
  <c r="O94" i="20"/>
  <c r="O93" i="20"/>
  <c r="O92" i="20"/>
  <c r="O91" i="20"/>
  <c r="O90" i="20"/>
  <c r="O89" i="20"/>
  <c r="O71" i="20"/>
  <c r="O70" i="20"/>
  <c r="O69" i="20"/>
  <c r="O68" i="20"/>
  <c r="O67" i="20"/>
  <c r="O66" i="20"/>
  <c r="O56" i="20"/>
  <c r="O98" i="20" l="1"/>
  <c r="O72" i="20"/>
  <c r="O57" i="20"/>
  <c r="O59" i="20" s="1"/>
  <c r="O107" i="20"/>
  <c r="O99" i="20" l="1"/>
  <c r="O108" i="20"/>
  <c r="O110" i="20" s="1"/>
  <c r="H135" i="24" l="1"/>
  <c r="I111" i="24"/>
  <c r="H111" i="24"/>
  <c r="H109" i="24"/>
  <c r="H31" i="24"/>
  <c r="I29" i="24"/>
  <c r="I28" i="24"/>
  <c r="K24" i="24"/>
  <c r="J24" i="24"/>
  <c r="I24" i="24"/>
  <c r="K23" i="24"/>
  <c r="J23" i="24"/>
  <c r="I23" i="24"/>
  <c r="J22" i="24"/>
  <c r="I22" i="24"/>
  <c r="H72" i="24"/>
  <c r="H70" i="24"/>
  <c r="H68" i="24"/>
  <c r="H121" i="24"/>
  <c r="H84" i="24"/>
  <c r="H62" i="24"/>
  <c r="H58" i="24"/>
  <c r="F8" i="29" l="1"/>
  <c r="K22" i="24" s="1"/>
  <c r="F89" i="20" l="1"/>
  <c r="F86" i="20"/>
  <c r="F62" i="20"/>
  <c r="F59" i="20"/>
  <c r="F49" i="20"/>
  <c r="F40" i="20"/>
  <c r="F50" i="20" l="1"/>
  <c r="F52" i="20" s="1"/>
  <c r="F85" i="20"/>
  <c r="F94" i="20"/>
  <c r="F95" i="20" l="1"/>
  <c r="F97" i="20" s="1"/>
  <c r="AN97" i="20" l="1"/>
  <c r="AF97" i="20"/>
  <c r="X97" i="20"/>
  <c r="AN62" i="20"/>
  <c r="AF62" i="20"/>
  <c r="X62" i="20"/>
</calcChain>
</file>

<file path=xl/sharedStrings.xml><?xml version="1.0" encoding="utf-8"?>
<sst xmlns="http://schemas.openxmlformats.org/spreadsheetml/2006/main" count="4301" uniqueCount="1140">
  <si>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</si>
  <si>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</si>
  <si>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</si>
  <si>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</si>
  <si>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</si>
  <si>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</si>
  <si>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</si>
  <si>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</si>
  <si>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</si>
  <si>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</si>
  <si>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</si>
  <si>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</si>
  <si>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</si>
  <si>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</si>
  <si>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</si>
  <si>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</si>
  <si>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</si>
  <si>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</si>
  <si>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</si>
  <si>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</si>
  <si>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</si>
  <si>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</si>
  <si>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</si>
  <si>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</si>
  <si>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</si>
  <si>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</si>
  <si>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</si>
  <si>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</si>
  <si>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</si>
  <si>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</si>
  <si>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</si>
  <si>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</si>
  <si>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</si>
  <si>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</si>
  <si>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</si>
  <si>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</si>
  <si>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</si>
  <si>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</si>
  <si>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</si>
  <si>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</si>
  <si>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</si>
  <si>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</si>
  <si>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</si>
  <si>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</si>
  <si>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</si>
  <si>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</si>
  <si>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</si>
  <si>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</si>
  <si>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</si>
  <si>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Cyprus</t>
  </si>
  <si>
    <t>Czech Republic</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</si>
  <si>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</si>
  <si>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</si>
  <si>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</si>
  <si>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</si>
  <si>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</si>
  <si>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</si>
  <si>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</si>
  <si>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</si>
  <si>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</si>
  <si>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</si>
  <si>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</si>
  <si>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</si>
  <si>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</si>
  <si>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</si>
  <si>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</si>
  <si>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</si>
  <si>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</si>
  <si>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</si>
  <si>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</si>
  <si>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</si>
  <si>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</si>
  <si>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</si>
  <si>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</si>
  <si>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</si>
  <si>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</si>
  <si>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</si>
  <si>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</si>
  <si>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</si>
  <si>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</si>
  <si>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</si>
  <si>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</si>
  <si>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</si>
  <si>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</si>
  <si>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</si>
  <si>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</si>
  <si>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</si>
  <si>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</si>
  <si>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</si>
  <si>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</si>
  <si>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</si>
  <si>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</si>
  <si>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</si>
  <si>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</si>
  <si>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</si>
  <si>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</si>
  <si>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</si>
  <si>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</si>
  <si>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</si>
  <si>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</si>
  <si>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</si>
  <si>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</si>
  <si>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</si>
  <si>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</si>
  <si>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</si>
  <si>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</si>
  <si>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</si>
  <si>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</si>
  <si>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</si>
  <si>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</si>
  <si>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</si>
  <si>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</si>
  <si>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</si>
  <si>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</si>
  <si>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</si>
  <si>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</si>
  <si>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</si>
  <si>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</si>
  <si>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</si>
  <si>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</si>
  <si>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</si>
  <si>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</si>
  <si>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</si>
  <si>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</si>
  <si>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</si>
  <si>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</si>
  <si>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</si>
  <si>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</si>
  <si>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</si>
  <si>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</si>
  <si>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</si>
  <si>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</si>
  <si>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</si>
  <si>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</si>
  <si>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</si>
  <si>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</si>
  <si>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</si>
  <si>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</si>
  <si>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</si>
  <si>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</si>
  <si>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</si>
  <si>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</si>
  <si>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</si>
  <si>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</si>
  <si>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</si>
  <si>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</si>
  <si>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</si>
  <si>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</si>
  <si>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</si>
  <si>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</si>
  <si>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</si>
  <si>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</si>
  <si>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</si>
  <si>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</si>
  <si>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</si>
  <si>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</si>
  <si>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</si>
  <si>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</si>
  <si>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</si>
  <si>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</si>
  <si>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</si>
  <si>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</si>
  <si>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</si>
  <si>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</si>
  <si>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</si>
  <si>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</si>
  <si>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</si>
  <si>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</si>
  <si>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</si>
  <si>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</si>
  <si>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</si>
  <si>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</si>
  <si>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</si>
  <si>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</si>
  <si>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</si>
  <si>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</si>
  <si>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</si>
  <si>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</si>
  <si>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</si>
  <si>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</si>
  <si>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</si>
  <si>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</si>
  <si>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</si>
  <si>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</si>
  <si>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</si>
  <si>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</si>
  <si>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</si>
  <si>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</si>
  <si>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</si>
  <si>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</si>
  <si>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</si>
  <si>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</si>
  <si>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</si>
  <si>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</si>
  <si>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</si>
  <si>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</si>
  <si>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</si>
  <si>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</si>
  <si>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</si>
  <si>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</si>
  <si>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</si>
  <si>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</si>
  <si>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</si>
  <si>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</si>
  <si>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</si>
  <si>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</si>
  <si>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</si>
  <si>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</si>
  <si>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</si>
  <si>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</si>
  <si>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</si>
  <si>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</si>
  <si>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</si>
  <si>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</si>
  <si>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</si>
  <si>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</si>
  <si>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</si>
  <si>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</si>
  <si>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</si>
  <si>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</si>
  <si>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</si>
  <si>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</si>
  <si>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</si>
  <si>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</si>
  <si>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</si>
  <si>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</si>
  <si>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</si>
  <si>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</si>
  <si>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</si>
  <si>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</si>
  <si>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</si>
  <si>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Baseline</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</si>
  <si>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</si>
  <si>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</si>
  <si>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</si>
  <si>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</si>
  <si>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</si>
  <si>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</si>
  <si>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</si>
  <si>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RATING ON IMPLEMENTATION PROGRESS </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</si>
  <si>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</si>
  <si>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</si>
  <si>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</si>
  <si>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</si>
  <si>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</si>
  <si>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</si>
  <si>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</si>
  <si>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</si>
  <si>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</si>
  <si>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</si>
  <si>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</si>
  <si>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</si>
  <si>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</si>
  <si>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</si>
  <si>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</si>
  <si>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</si>
  <si>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</si>
  <si>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</si>
  <si>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</si>
  <si>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</si>
  <si>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</si>
  <si>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IE-AFB Agreement Signature Date:</t>
  </si>
  <si>
    <t>Implementing Entity</t>
  </si>
  <si>
    <t>TOTAL</t>
  </si>
  <si>
    <t>Other</t>
  </si>
  <si>
    <t>Target for Project End</t>
  </si>
  <si>
    <t>Period of Report (Dates)</t>
  </si>
  <si>
    <t>PLANNED EXPENDITURE SCHEDULE</t>
  </si>
  <si>
    <t xml:space="preserve">Results Tracker for Adaptation Fund (AF)  Projects    </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</si>
  <si>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</si>
  <si>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</si>
  <si>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</si>
  <si>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</si>
  <si>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</si>
  <si>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</si>
  <si>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</si>
  <si>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</si>
  <si>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</si>
  <si>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</si>
  <si>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</si>
  <si>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</si>
  <si>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</si>
  <si>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</si>
  <si>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</si>
  <si>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</si>
  <si>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</si>
  <si>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</si>
  <si>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</si>
  <si>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</si>
  <si>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</si>
  <si>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</si>
  <si>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</si>
  <si>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</si>
  <si>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</si>
  <si>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</si>
  <si>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</si>
  <si>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</si>
  <si>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</si>
  <si>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</si>
  <si>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</si>
  <si>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</si>
  <si>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Scale</t>
  </si>
  <si>
    <t>Status</t>
  </si>
  <si>
    <t>Type</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</si>
  <si>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</si>
  <si>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</si>
  <si>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</si>
  <si>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</si>
  <si>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</si>
  <si>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</si>
  <si>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</si>
  <si>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</si>
  <si>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</si>
  <si>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</si>
  <si>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</si>
  <si>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</si>
  <si>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</si>
  <si>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</si>
  <si>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</si>
  <si>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</si>
  <si>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</si>
  <si>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</si>
  <si>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</si>
  <si>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</si>
  <si>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</si>
  <si>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</si>
  <si>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</si>
  <si>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</si>
  <si>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</si>
  <si>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</si>
  <si>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</si>
  <si>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</si>
  <si>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</si>
  <si>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</si>
  <si>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</si>
  <si>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</si>
  <si>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</si>
  <si>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</si>
  <si>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</si>
  <si>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</si>
  <si>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</si>
  <si>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</si>
  <si>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</si>
  <si>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</si>
  <si>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</si>
  <si>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</si>
  <si>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</si>
  <si>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</si>
  <si>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</si>
  <si>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</si>
  <si>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</si>
  <si>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</si>
  <si>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</si>
  <si>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</si>
  <si>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</si>
  <si>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</si>
  <si>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</si>
  <si>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</si>
  <si>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</si>
  <si>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</si>
  <si>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</si>
  <si>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</si>
  <si>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</si>
  <si>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</si>
  <si>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</si>
  <si>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</si>
  <si>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</si>
  <si>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</si>
  <si>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</si>
  <si>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</si>
  <si>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</si>
  <si>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</si>
  <si>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</si>
  <si>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</si>
  <si>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</si>
  <si>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</si>
  <si>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</si>
  <si>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</si>
  <si>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</si>
  <si>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</si>
  <si>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</si>
  <si>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</si>
  <si>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</si>
  <si>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</si>
  <si>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</si>
  <si>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</si>
  <si>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</si>
  <si>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</si>
  <si>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</si>
  <si>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</si>
  <si>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</si>
  <si>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</si>
  <si>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</si>
  <si>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</si>
  <si>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</si>
  <si>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</si>
  <si>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</si>
  <si>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</si>
  <si>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</si>
  <si>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</si>
  <si>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</si>
  <si>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</si>
  <si>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</si>
  <si>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</si>
  <si>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</si>
  <si>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</si>
  <si>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</si>
  <si>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</si>
  <si>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</si>
  <si>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</si>
  <si>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</si>
  <si>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</si>
  <si>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</si>
  <si>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</si>
  <si>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</si>
  <si>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</si>
  <si>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</si>
  <si>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</si>
  <si>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</si>
  <si>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</si>
  <si>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</si>
  <si>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</si>
  <si>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</si>
  <si>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</si>
  <si>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</si>
  <si>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</si>
  <si>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</si>
  <si>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</si>
  <si>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</si>
  <si>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</si>
  <si>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</si>
  <si>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</si>
  <si>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</si>
  <si>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</si>
  <si>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</si>
  <si>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</si>
  <si>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</si>
  <si>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</si>
  <si>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</si>
  <si>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</si>
  <si>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</si>
  <si>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</si>
  <si>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</si>
  <si>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</si>
  <si>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</si>
  <si>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</si>
  <si>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</si>
  <si>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</si>
  <si>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</si>
  <si>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</si>
  <si>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</si>
  <si>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</si>
  <si>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</si>
  <si>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</si>
  <si>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</si>
  <si>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</si>
  <si>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</si>
  <si>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</si>
  <si>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</si>
  <si>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</si>
  <si>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</si>
  <si>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</si>
  <si>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</si>
  <si>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</si>
  <si>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</si>
  <si>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</si>
  <si>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</si>
  <si>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</si>
  <si>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</si>
  <si>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</si>
  <si>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</si>
  <si>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</si>
  <si>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</si>
  <si>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</si>
  <si>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</si>
  <si>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</si>
  <si>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</si>
  <si>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</si>
  <si>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</si>
  <si>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</si>
  <si>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</si>
  <si>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</si>
  <si>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</si>
  <si>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</si>
  <si>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</si>
  <si>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</si>
  <si>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</si>
  <si>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</si>
  <si>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</si>
  <si>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</si>
  <si>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</si>
  <si>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</si>
  <si>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</si>
  <si>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</si>
  <si>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</si>
  <si>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</si>
  <si>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</si>
  <si>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</si>
  <si>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</si>
  <si>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</si>
  <si>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</si>
  <si>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</si>
  <si>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</si>
  <si>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</si>
  <si>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</si>
  <si>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</si>
  <si>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</si>
  <si>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</si>
  <si>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</si>
  <si>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</si>
  <si>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</si>
  <si>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</si>
  <si>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</si>
  <si>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</si>
  <si>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</si>
  <si>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</si>
  <si>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</si>
  <si>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</si>
  <si>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</si>
  <si>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</si>
  <si>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</si>
  <si>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</si>
  <si>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</si>
  <si>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</si>
  <si>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</si>
  <si>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</si>
  <si>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</si>
  <si>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</si>
  <si>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</si>
  <si>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</si>
  <si>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</si>
  <si>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</si>
  <si>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</si>
  <si>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</si>
  <si>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</si>
  <si>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</si>
  <si>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</si>
  <si>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</si>
  <si>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</si>
  <si>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</si>
  <si>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</si>
  <si>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</si>
  <si>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</si>
  <si>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</si>
  <si>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</si>
  <si>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</si>
  <si>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</si>
  <si>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</si>
  <si>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</si>
  <si>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</si>
  <si>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</si>
  <si>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</si>
  <si>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</si>
  <si>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</si>
  <si>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</si>
  <si>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</si>
  <si>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</si>
  <si>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</si>
  <si>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</si>
  <si>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</si>
  <si>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</si>
  <si>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</si>
  <si>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</si>
  <si>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</si>
  <si>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</si>
  <si>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</si>
  <si>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Estimated cumulative total disbursement as of [enter Date]</t>
  </si>
  <si>
    <t>For each grievance, provide information on the grievance redress process used and the status/outcome</t>
  </si>
  <si>
    <t>Was a grievance mechanism established capable and known to stakeholders to accept grievances and complaints related to environmental and social risks and impacts?</t>
  </si>
  <si>
    <t>SECTION 6: GRIEVANCES</t>
  </si>
  <si>
    <t>List the monitoring indicator(s) for each impact identified</t>
  </si>
  <si>
    <t>List the environmental and social safeguard measures (avoidance, mitigation, management) that have been identified for the USP</t>
  </si>
  <si>
    <t>Have the data used to identify risks and impacts been disaggregated by gender as required?</t>
  </si>
  <si>
    <t>Has an impact assessment been carried out for each ESP risk that has been identified for the USP?</t>
  </si>
  <si>
    <t>List all the ESP risks that have been identified for the USP</t>
  </si>
  <si>
    <t>Has the ESMP been applied to the USP that has been identified?</t>
  </si>
  <si>
    <t xml:space="preserve">Is the required capacity for ESMP implementation present and effective with the IE and the EE(s)? Have all roles and responsibilities adequately been assigned and positions filled? Please provide details. </t>
  </si>
  <si>
    <t>Have the implementation arrangements at the EEs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</si>
  <si>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</si>
  <si>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</si>
  <si>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</si>
  <si>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SECTION 4: IMPLEMENTATION ARRANGEMENTS</t>
  </si>
  <si>
    <t>If No, please describe the changes made at activity, output or outcome level, approved by the Board, that resulted in this change of categorization.</t>
  </si>
  <si>
    <t>Is the categorisation according to ESP standards still relevant?</t>
  </si>
  <si>
    <t>SECTION 3: CATEGORISATION</t>
  </si>
  <si>
    <t>If unanticipated ESP risks have been identified, describe the safeguard measures that have been taken in response and how an ESMP has been prepared/updated</t>
  </si>
  <si>
    <t>Have unanticipated ESP risks been identified during the reporting period?</t>
  </si>
  <si>
    <t>Has monitoring for unanticipated ESP risks been carried out?</t>
  </si>
  <si>
    <t>SECTION 2: MONITORING FOR UNANTICIPATED IMPACTS / CORRECTIVE ACTIONS REQUIRED</t>
  </si>
  <si>
    <t>15 – Lands and soil conservation</t>
  </si>
  <si>
    <t>14 – Physical and cultural heritage</t>
  </si>
  <si>
    <t>13 – Public health</t>
  </si>
  <si>
    <t>12 – Pollution prevention and resource efficiency</t>
  </si>
  <si>
    <t>11 – Climate change</t>
  </si>
  <si>
    <t>10 – Conservation of biological diversity</t>
  </si>
  <si>
    <t>9 – Protection of natural habitats</t>
  </si>
  <si>
    <t>8 – Involuntary resettlement</t>
  </si>
  <si>
    <t>7 – Indigenous peoples</t>
  </si>
  <si>
    <t>6 – Core labour rights</t>
  </si>
  <si>
    <t>5 – Gender equality and women’s empowerment</t>
  </si>
  <si>
    <t>4 – Human rights</t>
  </si>
  <si>
    <t>3 – Marginalized and vulnerable Groups</t>
  </si>
  <si>
    <t>2 - Access and equity</t>
  </si>
  <si>
    <t>1 - Compliance with the law</t>
  </si>
  <si>
    <t>State the baseline condition for each monitoring indicator</t>
  </si>
  <si>
    <t>List the identified impacts for which safeguard measures are required (as per II.K/II.L)</t>
  </si>
  <si>
    <t>SECTION 1: IDENTIFIED ESP RISKS MANAGEMENT</t>
  </si>
  <si>
    <t>ENVIRONMENTAL AND SOCIAL POLICY COMPLIANCE</t>
  </si>
  <si>
    <t>SECTION 4: GRIEVANCES</t>
  </si>
  <si>
    <t>Have any capacity gaps affecting GP compliance been identified during the reporting period and if so, what remediation was implemented?</t>
  </si>
  <si>
    <t>Have the implementation arrangements at the IE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</si>
  <si>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</si>
  <si>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SECTION 3: IMPLEMENTATION ARRANGEMENTS</t>
  </si>
  <si>
    <t>Rated result for the reporting period (poor, satisfactory, good)</t>
  </si>
  <si>
    <t>Target</t>
  </si>
  <si>
    <t>List the gender-responsive elements that were incorporated in the project/programme results framework</t>
  </si>
  <si>
    <t>Was an initial gender assessment conducted during the preparation of the project/programme's first submission as a full proposal?</t>
  </si>
  <si>
    <t>GENDER POLICY COMPLIANCE</t>
  </si>
  <si>
    <t>Add lines as appropriate, one line for each executing entity</t>
  </si>
  <si>
    <t>Add lines as appropriate, one line for each issue</t>
  </si>
  <si>
    <t>Risks related to gender equality and women's empowerment should be reported in the ESP compliance tab</t>
  </si>
  <si>
    <t>Objective, outcome, output</t>
  </si>
  <si>
    <t>Add lines as appropriate, one line for each gender-responsive element</t>
  </si>
  <si>
    <t>Guidance</t>
  </si>
  <si>
    <t>Reference</t>
  </si>
  <si>
    <t>GENDER POLICY</t>
  </si>
  <si>
    <t>Clarify also if the grievance mechanism has been made widely known to identified and potentially affected parties</t>
  </si>
  <si>
    <t>Please submit the updated ESMP together with the PPR</t>
  </si>
  <si>
    <t>The case being, please include details on the planned timing to have all the USP implementation arrangements in place.</t>
  </si>
  <si>
    <t>For the first PPR report of the project/programme, this column needs to be completed with full information. For subsequent PPR reports, an update of the information previously provided is sufficient.</t>
  </si>
  <si>
    <t>See the monitoring plan in the ESMP</t>
  </si>
  <si>
    <t>The safeguard measures that must be implemented during a project/programme are normally described in detail in the ESMP of the project/programme</t>
  </si>
  <si>
    <t>Only complete for those ESP principles for which risks were identified</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</si>
  <si>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</si>
  <si>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Complete this section for all the ESP risks that have been identified, not taking into account any USPs</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</si>
  <si>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</si>
  <si>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ENVIRONMENTAL AND SOCIAL POLICY</t>
  </si>
  <si>
    <t>ESP and GP Guidance Notes</t>
  </si>
  <si>
    <t>type</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</si>
  <si>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</si>
  <si>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</si>
  <si>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</si>
  <si>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</si>
  <si>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</si>
  <si>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</si>
  <si>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</si>
  <si>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</si>
  <si>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</si>
  <si>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</si>
  <si>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</si>
  <si>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No. of key findings generated</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</si>
  <si>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</si>
  <si>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</si>
  <si>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 xml:space="preserve">Innovation </t>
  </si>
  <si>
    <t xml:space="preserve">Describe any innovative practices or technologies that figured prominently in this project. </t>
  </si>
  <si>
    <t>Complementarity/ Coherence with other climate finance sources</t>
  </si>
  <si>
    <t>Describe any changes undertaken to improve results on the ground or any changes made to project outputs (i.e. changes to project design)*</t>
  </si>
  <si>
    <t>Original Completion Date:</t>
  </si>
  <si>
    <t>Actual Mid-term Review Date (if applicable):</t>
  </si>
  <si>
    <t xml:space="preserve">Revised Completion
Date after approval of </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</si>
  <si>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</si>
  <si>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r>
      <t>SECTION 1: QUALITY AT ENTRY [</t>
    </r>
    <r>
      <rPr>
        <b/>
        <i/>
        <sz val="11"/>
        <color theme="1"/>
        <rFont val="Times New Roman"/>
        <family val="1"/>
      </rPr>
      <t>to be completed only at PPR1</t>
    </r>
    <r>
      <rPr>
        <b/>
        <sz val="11"/>
        <color theme="1"/>
        <rFont val="Times New Roman"/>
        <family val="1"/>
      </rPr>
      <t>]</t>
    </r>
  </si>
  <si>
    <r>
      <t xml:space="preserve"> SECTION 2: QUALITY DURING IMPLEMENTATION AND AT EXIT [</t>
    </r>
    <r>
      <rPr>
        <b/>
        <i/>
        <sz val="11"/>
        <color theme="1"/>
        <rFont val="Times New Roman"/>
        <family val="1"/>
      </rPr>
      <t>to be completed at final PPR</t>
    </r>
    <r>
      <rPr>
        <b/>
        <sz val="11"/>
        <color theme="1"/>
        <rFont val="Times New Roman"/>
        <family val="1"/>
      </rPr>
      <t>]</t>
    </r>
  </si>
  <si>
    <t>Please justify your rating.  Outline the positive and negative progress made by the project since it started.  Provide specific recommendations for next steps.  (word limit=500)</t>
  </si>
  <si>
    <t>Project Performance Report (PPR)*</t>
  </si>
  <si>
    <t>Condition or Requirement</t>
  </si>
  <si>
    <t xml:space="preserve">Planned actions, including a detailed time schedule </t>
  </si>
  <si>
    <t>Financial information PPR 3:  cumulative from project start to [insert date]</t>
  </si>
  <si>
    <t>Financial information PPR 4:  cumulative from project start to [insert date]</t>
  </si>
  <si>
    <t>Financial information PPR 5:  cumulative from project start to [insert date]</t>
  </si>
  <si>
    <t>Other (If there is more than one executing entity a rating should be provided from each EE for the outputs/outcomes of the project for which the entity is responsible; the Designated Authority can also provide a rating)</t>
  </si>
  <si>
    <t xml:space="preserve">Executing Entity/Project Coordinator: </t>
  </si>
  <si>
    <t>Implementing Entity:</t>
  </si>
  <si>
    <t>Alignment with AF outcome(s)</t>
  </si>
  <si>
    <r>
      <rPr>
        <i/>
        <sz val="9"/>
        <color theme="1"/>
        <rFont val="Times New Roman"/>
        <family val="1"/>
      </rPr>
      <t>* Refers to both projects and programs</t>
    </r>
    <r>
      <rPr>
        <sz val="11"/>
        <color theme="1"/>
        <rFont val="Times New Roman"/>
        <family val="1"/>
      </rPr>
      <t xml:space="preserve"> </t>
    </r>
  </si>
  <si>
    <t>Category of condition</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</si>
  <si>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</si>
  <si>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</si>
  <si>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</si>
  <si>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</si>
  <si>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</si>
  <si>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</si>
  <si>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</si>
  <si>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</si>
  <si>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</si>
  <si>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Gender-responsive element [1]</t>
  </si>
  <si>
    <t>Level [2]</t>
  </si>
  <si>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</si>
  <si>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</si>
  <si>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</si>
  <si>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</si>
  <si>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List all grievances received through the grievance mechanism during the reporting period regarding gender-related matters of project/programme activities [6]</t>
  </si>
  <si>
    <t>For rating definitions and text of AF outcomes please see bottom of page.</t>
  </si>
  <si>
    <t>AF Outcomes</t>
  </si>
  <si>
    <t>Reduced exposure to climate-related
hazards and threats</t>
  </si>
  <si>
    <t>Outcome 1</t>
  </si>
  <si>
    <t>Outcome 2</t>
  </si>
  <si>
    <t>Outcome 3</t>
  </si>
  <si>
    <t>Outcome 4</t>
  </si>
  <si>
    <t>Outcome 5</t>
  </si>
  <si>
    <t xml:space="preserve">Outcome 6 </t>
  </si>
  <si>
    <t xml:space="preserve">Strengthened institutional capacity to reduce risks associated with climate-induced socioeconomic and environmental losses </t>
  </si>
  <si>
    <t xml:space="preserve">Strengthened awareness and ownership of adaptation and climate risk reduction processes at local level </t>
  </si>
  <si>
    <t>Increased adaptive capacity within relevant development sector services and infrastructure assets</t>
  </si>
  <si>
    <t xml:space="preserve">Increased ecosystem resilience in response to climate change and variability-induced stress </t>
  </si>
  <si>
    <t xml:space="preserve">Outcome 7 </t>
  </si>
  <si>
    <t xml:space="preserve">Outcome 8 </t>
  </si>
  <si>
    <t>Improved policies and regulations that promote and enforce resilience measures</t>
  </si>
  <si>
    <t>Support the development and diffusion of innovative adaptation practices, tools and technologies</t>
  </si>
  <si>
    <t>Click above the columns captions in every table for guidance on reporting.</t>
  </si>
  <si>
    <t>List each approval condition, if any, and report on the status of meeting them (duplicate table as nec)</t>
  </si>
  <si>
    <t>List (only) inception report/ extension request(s)/ MTR that have been prepared for the project and 
provide date(s) of submission for each</t>
  </si>
  <si>
    <t>List the Website address (URL) of project</t>
  </si>
  <si>
    <t>Have the arrangements for the process described in the ESMP for ESP compliance for USPs been put in place? [8]</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</si>
  <si>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</si>
  <si>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</si>
  <si>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adequate consultation been held during risks and impacts identification for the USP? [10]</t>
  </si>
  <si>
    <t>List all grievances received during the reporting period regarding environmental and social impacts; gender related matters; or any other matter of project/programme activities [11]</t>
  </si>
  <si>
    <t>Project components/outcomes</t>
  </si>
  <si>
    <t>If you answered yes above, kindly specify the name of the Fund/Organization.</t>
  </si>
  <si>
    <t xml:space="preserve">Has the project been scaled-up from any other climate finance? Or has the project build upon any other climate finance initiative?
</t>
  </si>
  <si>
    <t xml:space="preserve"> extension request (if applic)</t>
  </si>
  <si>
    <t>National/Regional Project Manager/Coordinator</t>
  </si>
  <si>
    <r>
      <t>Government(s) DA 
[</t>
    </r>
    <r>
      <rPr>
        <b/>
        <i/>
        <sz val="9"/>
        <rFont val="Times New Roman"/>
        <family val="1"/>
      </rPr>
      <t>if regional project/program add rows as necessary</t>
    </r>
    <r>
      <rPr>
        <b/>
        <sz val="11"/>
        <rFont val="Times New Roman"/>
        <family val="1"/>
      </rPr>
      <t>]</t>
    </r>
  </si>
  <si>
    <t>https://www.adaptation-fund.org/wp-content/uploads/2019/10/Results-Tracker-Guidance-Document-Updated_July-2019.docx</t>
  </si>
  <si>
    <t>1.1 Communications Sp</t>
  </si>
  <si>
    <t>1.1 Regional Liaison</t>
  </si>
  <si>
    <t>1.1 Printing</t>
  </si>
  <si>
    <t>3.1 Communications Sp</t>
  </si>
  <si>
    <t>3.2 Communications Sp</t>
  </si>
  <si>
    <t>3.2 Printing</t>
  </si>
  <si>
    <t>NA</t>
  </si>
  <si>
    <t>Special Financing Window in Support of Innovation for Adaptation</t>
  </si>
  <si>
    <t>Multilateral Implementing Entity (MIE)</t>
  </si>
  <si>
    <t>Global</t>
  </si>
  <si>
    <t>https://www.ctc-n.org/afcia/unep-ctcn</t>
  </si>
  <si>
    <t>Jessica Troni</t>
  </si>
  <si>
    <t xml:space="preserve">Saliha Dobardzic </t>
  </si>
  <si>
    <t>sdobardzic@adaptation-fund.org</t>
  </si>
  <si>
    <t>jessica.troni@un.org</t>
  </si>
  <si>
    <t>Delays in contracting Network Members may slow implementation</t>
  </si>
  <si>
    <t xml:space="preserve">Low </t>
  </si>
  <si>
    <t xml:space="preserve">The lack of enabling environment to encourage and support innovation limits national buy-in   </t>
  </si>
  <si>
    <t>Not enough high quality requests are received</t>
  </si>
  <si>
    <t>Transformational change cannot be achieved through micro-grants</t>
  </si>
  <si>
    <t>Gender considerations are not adequately taken into account during the design and implementation of innovation grant.</t>
  </si>
  <si>
    <t>Innovations trigger mal-adaptation</t>
  </si>
  <si>
    <t>N/A</t>
  </si>
  <si>
    <t>NO</t>
  </si>
  <si>
    <t>Extent of innovative practices and investments taking place to address climate change adaptation challenges</t>
  </si>
  <si>
    <t>Objective</t>
  </si>
  <si>
    <t>Outcome</t>
  </si>
  <si>
    <t># of countries requesting micro-grants to support innovation in adaptation</t>
  </si>
  <si>
    <t># micro-grants invested in technology acceleration</t>
  </si>
  <si>
    <t>Scaled up funding secured for technology acceleration investment</t>
  </si>
  <si>
    <t>Output</t>
  </si>
  <si>
    <t>Outreach plan developed</t>
  </si>
  <si>
    <t>Number of adaptation technology innovations supported</t>
  </si>
  <si>
    <t>Project concept notes</t>
  </si>
  <si>
    <t>Number of technical analyses to support the enabling environment for technology innovation</t>
  </si>
  <si>
    <t>Number of project stories</t>
  </si>
  <si>
    <t>Operational project dashboard</t>
  </si>
  <si>
    <t>CTCN tool to be adapted</t>
  </si>
  <si>
    <t>1 tailored tool for the technology accelerator</t>
  </si>
  <si>
    <t>Number of guidance documents</t>
  </si>
  <si>
    <t>Number of business/funding proposals</t>
  </si>
  <si>
    <t>Component 2:
Micro-grants support the development and diffusion of innovative adaptation practices, tools and technologies</t>
  </si>
  <si>
    <t>Component 1:
Outreach and sourcing of innovation micro-grant proposals</t>
  </si>
  <si>
    <t>Component 3:
Concrete adaptation actions are triggered by the knowledge and evidence produced by the micro-grant mechanism</t>
  </si>
  <si>
    <t xml:space="preserve">S1-32AFB-000012-SB-015479  </t>
  </si>
  <si>
    <t xml:space="preserve">Inception Report, 15 February 2021  </t>
  </si>
  <si>
    <t>There was no categorization of the safeguards risk of this project because it would depend on the micro grants identified (USPs)</t>
  </si>
  <si>
    <t>No issues have been encountered as implementation of AFCIA TA micro-grant projects (USPs) have yet to start.</t>
  </si>
  <si>
    <t>Rose Mwebaza</t>
  </si>
  <si>
    <t>mwebaza@un.org</t>
  </si>
  <si>
    <t>•	CTCN eligibility and prioritization criteria include market-based criteria which helps select innovation technology concepts with the greatest chance to scale up. 
•	Project concept notes are designed aiming at enhancing the potential for scale up innovations supported through the projects, requiring IPs/Network Members to provide information on financing mechanisms and/or costed actions plans for upscaling.
*Mitigation measures have been put in place, and risk level has been adjusted accordingly.</t>
  </si>
  <si>
    <r>
      <t>USP 1:</t>
    </r>
    <r>
      <rPr>
        <i/>
        <sz val="11"/>
        <color theme="1"/>
        <rFont val="Times New Roman"/>
        <family val="1"/>
      </rPr>
      <t xml:space="preserve"> </t>
    </r>
    <r>
      <rPr>
        <sz val="11"/>
        <color theme="1"/>
        <rFont val="Times New Roman"/>
        <family val="1"/>
      </rPr>
      <t>[Burundi]</t>
    </r>
    <r>
      <rPr>
        <i/>
        <sz val="11"/>
        <color theme="1"/>
        <rFont val="Times New Roman"/>
        <family val="1"/>
      </rPr>
      <t xml:space="preserve"> Easily deployable water-filled flood barrier that can be used to prevent damage from flooding and to store water vapor-tight to ensure water availability in times of drought</t>
    </r>
  </si>
  <si>
    <r>
      <t xml:space="preserve">Alignment with AF outcome(s) </t>
    </r>
    <r>
      <rPr>
        <b/>
        <sz val="11"/>
        <color rgb="FFC00000"/>
        <rFont val="Times New Roman"/>
        <family val="1"/>
      </rPr>
      <t>N/A</t>
    </r>
  </si>
  <si>
    <r>
      <rPr>
        <b/>
        <sz val="11"/>
        <rFont val="Calibri"/>
        <family val="2"/>
        <scheme val="minor"/>
      </rPr>
      <t>AF MTS ER3 Result:</t>
    </r>
    <r>
      <rPr>
        <sz val="11"/>
        <rFont val="Calibri"/>
        <family val="2"/>
        <scheme val="minor"/>
      </rPr>
      <t xml:space="preserve"> New
Innovations encouraged and
accelerated</t>
    </r>
  </si>
  <si>
    <r>
      <rPr>
        <b/>
        <sz val="11"/>
        <rFont val="Calibri"/>
        <family val="2"/>
        <scheme val="minor"/>
      </rPr>
      <t>Output:</t>
    </r>
    <r>
      <rPr>
        <sz val="11"/>
        <rFont val="Calibri"/>
        <family val="2"/>
        <scheme val="minor"/>
      </rPr>
      <t xml:space="preserve"> A relevant, efficient,
effective and sustainable microgrant (up to USD 250,000)
mechanism established to
develop and/or test innovative
adaptation products (e.g.
project management tools) and
technologie</t>
    </r>
  </si>
  <si>
    <r>
      <t xml:space="preserve">AF MTS ER4 Result:
</t>
    </r>
    <r>
      <rPr>
        <sz val="11"/>
        <rFont val="Calibri"/>
        <family val="2"/>
        <scheme val="minor"/>
      </rPr>
      <t>Evidence base generated</t>
    </r>
  </si>
  <si>
    <r>
      <rPr>
        <b/>
        <sz val="11"/>
        <rFont val="Calibri"/>
        <family val="2"/>
        <scheme val="minor"/>
      </rPr>
      <t>Output:</t>
    </r>
    <r>
      <rPr>
        <sz val="11"/>
        <rFont val="Calibri"/>
        <family val="2"/>
        <scheme val="minor"/>
      </rPr>
      <t xml:space="preserve"> A relevant, efficient,
effective and sustainable microgrant (up to USD 250,000)
mechanism established to
generate evidence base
effective, efficient adaptation
practices, products and
technologies, to enable
implementing entities and other
funds to assess</t>
    </r>
  </si>
  <si>
    <r>
      <rPr>
        <b/>
        <sz val="11"/>
        <rFont val="Calibri"/>
        <family val="2"/>
        <scheme val="minor"/>
      </rPr>
      <t xml:space="preserve">Output indicator: </t>
    </r>
    <r>
      <rPr>
        <sz val="11"/>
        <rFont val="Calibri"/>
        <family val="2"/>
        <scheme val="minor"/>
      </rPr>
      <t xml:space="preserve">Number of innovative adaptation
practices, tools and technologies funded </t>
    </r>
    <r>
      <rPr>
        <sz val="11"/>
        <color theme="0" tint="-0.499984740745262"/>
        <rFont val="Calibri"/>
        <family val="2"/>
        <scheme val="minor"/>
      </rPr>
      <t xml:space="preserve">(target counts with co-funding from CTCN) </t>
    </r>
  </si>
  <si>
    <r>
      <rPr>
        <b/>
        <sz val="11"/>
        <rFont val="Calibri"/>
        <family val="2"/>
        <scheme val="minor"/>
      </rPr>
      <t xml:space="preserve">Output indicator: </t>
    </r>
    <r>
      <rPr>
        <sz val="11"/>
        <rFont val="Calibri"/>
        <family val="2"/>
        <scheme val="minor"/>
      </rPr>
      <t xml:space="preserve">Quantity and quality of key findings on effective, efficient adaptation practices, products and technologies generated </t>
    </r>
    <r>
      <rPr>
        <sz val="11"/>
        <color theme="0" tint="-0.499984740745262"/>
        <rFont val="Calibri"/>
        <family val="2"/>
        <scheme val="minor"/>
      </rPr>
      <t>(measured as # knowledge products)</t>
    </r>
  </si>
  <si>
    <t>1.1 Translation Services</t>
  </si>
  <si>
    <t>2.1 Grants to Network Members (implementation - innov &amp; tech projects)*</t>
  </si>
  <si>
    <t>2.1 Grants to Network Members (implementation - enabling env projects)*</t>
  </si>
  <si>
    <t>3.1 IT Services</t>
  </si>
  <si>
    <t>3.1. Grants to Network Members (Lessons l earned)</t>
  </si>
  <si>
    <t>3.2 Translation Services</t>
  </si>
  <si>
    <t>3.2 Audio/Video Services</t>
  </si>
  <si>
    <t>3.3 Grants to Network Members (Tech investment proposals)</t>
  </si>
  <si>
    <t xml:space="preserve">3.3 Travel </t>
  </si>
  <si>
    <t>Covid-19 risk</t>
  </si>
  <si>
    <t>Political Risks</t>
  </si>
  <si>
    <t>Force Majeure</t>
  </si>
  <si>
    <t>•	At the project concept note development stage, engagement of national designated entities to the technology mechanism (NDEs) and national focal points to the Adaptation Fund (DAs) is encouraged, allowing for greater national ownership and for a better understanding of the importance of innovative adaptation technologies.
•	All project proposals to be implemented by Network Members include costed capacity building activities for national counterparts and key stakeholders, using different modalities depending on the project.</t>
  </si>
  <si>
    <t>IP/Network Members are following the guidance below as they implement AFCIA projects:
- Defining a well-structured working plan and an adapted monitoring system to follow up closely any potential issues which might delay the implementation of this readiness
- Ensuring a timely updates, with regular meetings between the IP and the NDE/DA to plan and scrutinize well in advance all potential and upcoming obstacles (e.g. defining urgency procedures to overcome delay of disbursement)
- Providing suitable means to shift to adaptable modes of work, for example virtual meetings (e.g. training and providing internet package to local targeted stakeholders).</t>
  </si>
  <si>
    <t>Low - Situation in some countries in Africa, Asia and the SIDs is unpredictable.</t>
  </si>
  <si>
    <t>UNEP</t>
  </si>
  <si>
    <t>Challenges in coordination between National Designated Entities (NDEs) and Adaptation Fund Designated Authorities (DAs)  may impact the quality of submissions</t>
  </si>
  <si>
    <t>United Nations Environment Programme (UNEP)</t>
  </si>
  <si>
    <r>
      <rPr>
        <b/>
        <sz val="11"/>
        <color rgb="FF000000"/>
        <rFont val="Times New Roman"/>
        <family val="1"/>
      </rPr>
      <t>Component 1</t>
    </r>
    <r>
      <rPr>
        <sz val="11"/>
        <color indexed="8"/>
        <rFont val="Times New Roman"/>
        <family val="1"/>
      </rPr>
      <t xml:space="preserve">: Outreach and sourcing of innovation micro-grant proposals
</t>
    </r>
    <r>
      <rPr>
        <b/>
        <sz val="11"/>
        <color rgb="FF000000"/>
        <rFont val="Times New Roman"/>
        <family val="1"/>
      </rPr>
      <t>Outcome 1</t>
    </r>
    <r>
      <rPr>
        <sz val="11"/>
        <color indexed="8"/>
        <rFont val="Times New Roman"/>
        <family val="1"/>
      </rPr>
      <t>: The innovation micro-grants mechanism is launched and partnerships for accessing the Adaptation Fund innovation mechanism are accelerated</t>
    </r>
  </si>
  <si>
    <r>
      <rPr>
        <b/>
        <sz val="11"/>
        <color rgb="FF000000"/>
        <rFont val="Times New Roman"/>
        <family val="1"/>
      </rPr>
      <t xml:space="preserve">Component 2: </t>
    </r>
    <r>
      <rPr>
        <sz val="11"/>
        <color indexed="8"/>
        <rFont val="Times New Roman"/>
        <family val="1"/>
      </rPr>
      <t xml:space="preserve">Micro-grants support the development and diffusion of innovative adaptation practices, tools, and technologies
</t>
    </r>
    <r>
      <rPr>
        <b/>
        <sz val="11"/>
        <color rgb="FF000000"/>
        <rFont val="Times New Roman"/>
        <family val="1"/>
      </rPr>
      <t>Outcome 2.:</t>
    </r>
    <r>
      <rPr>
        <sz val="11"/>
        <color indexed="8"/>
        <rFont val="Times New Roman"/>
        <family val="1"/>
      </rPr>
      <t xml:space="preserve"> Adaptation innovation and technology incubation and acceleration supported by government structures and processes</t>
    </r>
  </si>
  <si>
    <r>
      <rPr>
        <b/>
        <sz val="11"/>
        <color rgb="FF000000"/>
        <rFont val="Times New Roman"/>
        <family val="1"/>
      </rPr>
      <t>Component 3:</t>
    </r>
    <r>
      <rPr>
        <sz val="11"/>
        <color indexed="8"/>
        <rFont val="Times New Roman"/>
        <family val="1"/>
      </rPr>
      <t xml:space="preserve"> Concrete adaptation actions are triggered by the knowledge and evidence produced by the micro-grant mechanism
</t>
    </r>
    <r>
      <rPr>
        <b/>
        <sz val="11"/>
        <color rgb="FF000000"/>
        <rFont val="Times New Roman"/>
        <family val="1"/>
      </rPr>
      <t xml:space="preserve">Outcome 3: </t>
    </r>
    <r>
      <rPr>
        <sz val="11"/>
        <color indexed="8"/>
        <rFont val="Times New Roman"/>
        <family val="1"/>
      </rPr>
      <t>Experiences from the micro-grant innovation mechanism lead to scaled-up funding</t>
    </r>
  </si>
  <si>
    <t>Outcome 8</t>
  </si>
  <si>
    <t>Jessica Troni. UNEP Adaptation Portfolio Manager and Head of Climate Change Adaptation Unit</t>
  </si>
  <si>
    <t xml:space="preserve">Sub Total Component 1 to 3 </t>
  </si>
  <si>
    <t>EC.Prog. Manager</t>
  </si>
  <si>
    <t>EC. Procurement Officer</t>
  </si>
  <si>
    <t>EC.Technical Specialist</t>
  </si>
  <si>
    <t>EC.Office Equipment</t>
  </si>
  <si>
    <t>EC.Travel</t>
  </si>
  <si>
    <t>EC. Terminal Evaluation</t>
  </si>
  <si>
    <t>Sub total Execution costs</t>
  </si>
  <si>
    <t>Sub total Components and EC</t>
  </si>
  <si>
    <t xml:space="preserve">Implementing entity fee </t>
  </si>
  <si>
    <t xml:space="preserve">Implementing Entity fee </t>
  </si>
  <si>
    <t>No grievance received so far.</t>
  </si>
  <si>
    <r>
      <rPr>
        <b/>
        <sz val="12"/>
        <rFont val="Times New Roman"/>
        <family val="1"/>
      </rPr>
      <t xml:space="preserve">Goal: </t>
    </r>
    <r>
      <rPr>
        <sz val="12"/>
        <rFont val="Times New Roman"/>
        <family val="1"/>
      </rPr>
      <t xml:space="preserve">"Goal: Assist developing-country Parties to the Kyoto Protocol and the Paris Agreement that are particularly vulnerable to the adverse effects of climate change in meeting the costs of concrete adaptation projects and programmes in order to implement climate-resilient measures. 
Impact: Increased resiliency at the community, national, and regional levels to climate variability and change. "					
</t>
    </r>
    <r>
      <rPr>
        <b/>
        <sz val="12"/>
        <rFont val="Times New Roman"/>
        <family val="1"/>
      </rPr>
      <t xml:space="preserve">Impact: </t>
    </r>
    <r>
      <rPr>
        <sz val="12"/>
        <rFont val="Times New Roman"/>
        <family val="1"/>
      </rPr>
      <t xml:space="preserve">Increased resiliency at the community, national, and regional levels to climate variability and change. </t>
    </r>
  </si>
  <si>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</si>
  <si>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</si>
  <si>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</si>
  <si>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</si>
  <si>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</si>
  <si>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</si>
  <si>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</si>
  <si>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</si>
  <si>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</si>
  <si>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</si>
  <si>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</si>
  <si>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</si>
  <si>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</si>
  <si>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</si>
  <si>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</si>
  <si>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</si>
  <si>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</si>
  <si>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</si>
  <si>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</si>
  <si>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</si>
  <si>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</si>
  <si>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</si>
  <si>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</si>
  <si>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</si>
  <si>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</si>
  <si>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</si>
  <si>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</si>
  <si>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</si>
  <si>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</si>
  <si>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</si>
  <si>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</si>
  <si>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</si>
  <si>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Indicator 2.1.2: No. of targeted institutions with increased capacity to minimize exposure to climate variability risks</t>
  </si>
  <si>
    <t>Output 2.2. Increased readiness and capacity of national and sub-national entities to directly access and program adaptation finance</t>
  </si>
  <si>
    <t>Indicator 2.2.1: No. of targeted institutions benefitting from the direct access and enhanced direct access modality</t>
  </si>
  <si>
    <t>Number of beneficiaries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</si>
  <si>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</si>
  <si>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</si>
  <si>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</si>
  <si>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</si>
  <si>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of targeted population awareness of predicted adverse impacts of climate change, and of appropriate responses</t>
  </si>
  <si>
    <t>No. of targeted beneficiaries</t>
  </si>
  <si>
    <t>% of female participants targeted</t>
  </si>
  <si>
    <t>Level of awareness</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</si>
  <si>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</si>
  <si>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</si>
  <si>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</si>
  <si>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 of women represented in committes/associations</t>
  </si>
  <si>
    <t>No. of technical committees/associations</t>
  </si>
  <si>
    <t>Indicator 3.2.2: No. of tools and guidelines developed (thematic, sectoral, institutional) and shared with relevant stakeholders</t>
  </si>
  <si>
    <t>No. of tools and guidelines</t>
  </si>
  <si>
    <t xml:space="preserve">Scale </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</si>
  <si>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</si>
  <si>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</si>
  <si>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</si>
  <si>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</si>
  <si>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</si>
  <si>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r>
      <rPr>
        <b/>
        <u/>
        <sz val="11"/>
        <color theme="1"/>
        <rFont val="Calibri"/>
        <family val="2"/>
        <scheme val="minor"/>
      </rPr>
      <t>Core Indicator</t>
    </r>
    <r>
      <rPr>
        <sz val="11"/>
        <color theme="1"/>
        <rFont val="Calibri"/>
        <family val="2"/>
        <scheme val="minor"/>
      </rPr>
      <t xml:space="preserve"> 4.2: Assets produced, developed, improved or strengthened</t>
    </r>
  </si>
  <si>
    <t>Targeted asset</t>
  </si>
  <si>
    <t>Changes in asset (quantitative or qualitative)</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</si>
  <si>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</si>
  <si>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</si>
  <si>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</si>
  <si>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</si>
  <si>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</si>
  <si>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</si>
  <si>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</si>
  <si>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</si>
  <si>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</si>
  <si>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</si>
  <si>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</si>
  <si>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</si>
  <si>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</si>
  <si>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</si>
  <si>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</si>
  <si>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</si>
  <si>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</si>
  <si>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</si>
  <si>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</si>
  <si>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</si>
  <si>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</si>
  <si>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</si>
  <si>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</si>
  <si>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</si>
  <si>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</si>
  <si>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</si>
  <si>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</si>
  <si>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</si>
  <si>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</si>
  <si>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</si>
  <si>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</si>
  <si>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</si>
  <si>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</si>
  <si>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</si>
  <si>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</si>
  <si>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</si>
  <si>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</si>
  <si>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</si>
  <si>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</si>
  <si>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 xml:space="preserve">Indicator 8.2: No. of key findings on effective, efficient adaptation practices, products and technologies generated </t>
  </si>
  <si>
    <t>Does the results framework include gender-responsive indicators broken down at the different levels (objective, outcome, output)?</t>
  </si>
  <si>
    <t xml:space="preserve">The primary objective of this five-year programme is to support countries to test, evaluate, roll out and scale up innovative adaptation practices, products and technologies. It does so by providing micro-grants to eligible beneficiary countries (developing countries without direct access to Adaptation Fund grants). The micro-grants are used to support the development and diffusion of innovative adaptation practices, tools, and technologies through the provision of technical assistance by relevant CTCN network members. The Programme also facilitates information sharing and the exchange of best practices in order to support a learning mechanism for innovation in adaptation.
The programme is expected to encourage and accelerate new innovations and strengthen evidence base on effective, efficient adaptation practices, products and technologies by enabling 30 countries to successfully develop and implement concept notes for the Adaptation Fund innovation micro-grants mechanism. Of these 30 countries, 15 would focus on innovative technologies and 10 countries would focus on strengthening technical and financial systems to accelerate adaption innovation and technology action. The programme will thus contribute to Expected Results 3 and 4 of the Adaptation Fund Medium Term Strategy 2018-2022.  </t>
  </si>
  <si>
    <t xml:space="preserve">Liberia </t>
  </si>
  <si>
    <t>20% to 39%</t>
  </si>
  <si>
    <t>Innovative adaptation financing</t>
  </si>
  <si>
    <t>Undertaking innovative practices</t>
  </si>
  <si>
    <t xml:space="preserve">Innovative technology </t>
  </si>
  <si>
    <t>Technical guidelines</t>
  </si>
  <si>
    <t>Sub-national</t>
  </si>
  <si>
    <t>2: Physical asset (produced/improved/strenghtened)</t>
  </si>
  <si>
    <t>Note: This table includes the revised budget for year 2 plus the remaining unspent budget reported for year 1</t>
  </si>
  <si>
    <t>AMOUNT SPENT</t>
  </si>
  <si>
    <t>31 October 2021 - 31 October 2022</t>
  </si>
  <si>
    <t>Estimated cumulative total disbursement as of 31 October 2022</t>
  </si>
  <si>
    <r>
      <t>USP 7: [Vietnam]</t>
    </r>
    <r>
      <rPr>
        <i/>
        <sz val="11"/>
        <color theme="1"/>
        <rFont val="Times New Roman"/>
        <family val="1"/>
      </rPr>
      <t xml:space="preserve"> Localization of water resources management technology to adapt to climate change in Hong-Thai Binh river basin</t>
    </r>
  </si>
  <si>
    <r>
      <t>USP 8: [Maldives]</t>
    </r>
    <r>
      <rPr>
        <i/>
        <sz val="11"/>
        <color theme="1"/>
        <rFont val="Times New Roman"/>
        <family val="1"/>
      </rPr>
      <t xml:space="preserve"> Establishment of a skimming well gallery system for agricultural use in HDh.Nolhivaranfaru of Maldives</t>
    </r>
  </si>
  <si>
    <r>
      <t>USP 9: [Nepal]</t>
    </r>
    <r>
      <rPr>
        <i/>
        <sz val="11"/>
        <color theme="1"/>
        <rFont val="Times New Roman"/>
        <family val="1"/>
      </rPr>
      <t xml:space="preserve"> Customized weather and climate information system for climate-resilient agriculture in Nepal</t>
    </r>
  </si>
  <si>
    <t>•	Outreach and communication activities aiming at generating a common understanding of the project, as well as on the roles of both NDEs and DAs, are being conducted successfully. 
•	Joint discussions between PP, NDE, DA are being encouraged and often facilitated by CTCN during the development of project concept notes, and as TA projects start implementation.</t>
  </si>
  <si>
    <t xml:space="preserve">Yes. The arrangements put in place have been proven effective thus far, and have contributed in some projects to strengthen the design of project concept notes.
 The implementation arrangements have also been applied to the project that are under implementation. Indeed, the NDEs, DA and project proponents have been informed of UNEP safeguards, and the link to UNEP´s webpage has been shared with all of them in order to give them the possibility to contact UNEP should any risks arise during the implementation of the project. </t>
  </si>
  <si>
    <t xml:space="preserve"> 10 CTCN members selected</t>
  </si>
  <si>
    <t>31/09/2023</t>
  </si>
  <si>
    <t>Project Dashboard</t>
  </si>
  <si>
    <t>Financial information PPR 2:  cumulative from project start to 31 October 2022</t>
  </si>
  <si>
    <t>Financial information PPR 1:  cumulative from project start to 31st October 2021</t>
  </si>
  <si>
    <t>Estimated cumulative total disbursement as of 31 October 2021</t>
  </si>
  <si>
    <r>
      <rPr>
        <i/>
        <sz val="11"/>
        <color rgb="FF000000"/>
        <rFont val="Times New Roman"/>
        <family val="1"/>
      </rPr>
      <t>To be noted</t>
    </r>
    <r>
      <rPr>
        <sz val="11"/>
        <color indexed="8"/>
        <rFont val="Times New Roman"/>
        <family val="1"/>
      </rPr>
      <t xml:space="preserve">: 
- As of 31st October, there are 3 concept notes contracted, and 8 AFCIA projects in the final stages of the selection and contracting process, from which 3 should start implementation by Q2.2022, and the remaining 5 during Q3.2022.                                                                                      
- The total estimated amount for these 11 projects is USD 2,471,888.91. A change in the disbursement calendar has been prepared to reflect a more realistic map of activities and will be shared with the AF together with the revised PPR.
</t>
    </r>
    <r>
      <rPr>
        <i/>
        <sz val="11"/>
        <color rgb="FF000000"/>
        <rFont val="Times New Roman"/>
        <family val="1"/>
      </rPr>
      <t>Details on TA selected</t>
    </r>
    <r>
      <rPr>
        <sz val="11"/>
        <color indexed="8"/>
        <rFont val="Times New Roman"/>
        <family val="1"/>
      </rPr>
      <t xml:space="preserve"> : On October 31st, a total budget of </t>
    </r>
    <r>
      <rPr>
        <sz val="11"/>
        <color theme="1"/>
        <rFont val="Times New Roman"/>
        <family val="1"/>
      </rPr>
      <t>583,063</t>
    </r>
    <r>
      <rPr>
        <sz val="11"/>
        <color rgb="FFFF0000"/>
        <rFont val="Times New Roman"/>
        <family val="1"/>
      </rPr>
      <t xml:space="preserve"> </t>
    </r>
    <r>
      <rPr>
        <sz val="11"/>
        <color indexed="8"/>
        <rFont val="Times New Roman"/>
        <family val="1"/>
      </rPr>
      <t xml:space="preserve">USD has been contracted in order to implement 2 "Acceleration" projects and 1 "Enabling Environment" project. For the projects under the acceleration component, there is one in Burundi, and one in Saint Kitts and Nevis. The project implemented under the enabling environment component is in the Bahamas. </t>
    </r>
  </si>
  <si>
    <t>1.2 Grants to Network Members (concept note development)</t>
  </si>
  <si>
    <t xml:space="preserve">Burundi </t>
  </si>
  <si>
    <t xml:space="preserve">
Project dashboard populated
Sharing and disseminating lessons learned and good practices included on the project dashboard
Communication material developed</t>
  </si>
  <si>
    <t xml:space="preserve">•	Outreach plan developed for 70 countries in the programme
•	The first (12) project concept notes for Adaptation Fund innovation micro-grants mechanism are ready for financing, aiming at achieving geographical balance and prioritizing LDCs and SIDS. </t>
  </si>
  <si>
    <t>Flood</t>
  </si>
  <si>
    <t>National scale</t>
  </si>
  <si>
    <t>Private and public</t>
  </si>
  <si>
    <t>Very effective</t>
  </si>
  <si>
    <t>Core Indicator 1.2: No. of Early Warning Systems</t>
  </si>
  <si>
    <t>Mostly aware</t>
  </si>
  <si>
    <t>technical guidelines</t>
  </si>
  <si>
    <t xml:space="preserve">Highly responsive </t>
  </si>
  <si>
    <t>Physical assets</t>
  </si>
  <si>
    <t>Fully improved</t>
  </si>
  <si>
    <t xml:space="preserve">Footnote 1 : </t>
  </si>
  <si>
    <t>high improvement</t>
  </si>
  <si>
    <t>from 5% to 10%</t>
  </si>
  <si>
    <t xml:space="preserve">Community based adaptation </t>
  </si>
  <si>
    <t>150USD/month</t>
  </si>
  <si>
    <t>Some</t>
  </si>
  <si>
    <t>Environmental</t>
  </si>
  <si>
    <t>Innovation rolled out</t>
  </si>
  <si>
    <t>Bahamas (project on hold - please refer to Footnote 1 of "Financial data" sheet</t>
  </si>
  <si>
    <t>List output and corresponding amount spent for the current reporting period</t>
  </si>
  <si>
    <t>1.2 Grants to Network Members (concept note develop)</t>
  </si>
  <si>
    <t>1.2 Travel (related to concept note develop)</t>
  </si>
  <si>
    <t xml:space="preserve">The project in Bahamas was contracted in 2021 but was put on hold in June 2022 following a change of government in the country. The new members of the Ministry of Agriculture had no further interest in taking the lead of this project. Discussions lead by the NDE of the country are currently ongoing with the i) Ministry of Environment, ii) the Bahamas Agricultural and Industrial Corporation, and iii) the Bahamas Agricultural and Marine Science Institute, to determine the possibility of one of these other agencies to take the lead on this project.  Until a decision is taken by the country, the project will remain on hold. </t>
  </si>
  <si>
    <t>RISK ASSESSMENT</t>
  </si>
  <si>
    <r>
      <t xml:space="preserve">SECTION 5: PROJECTS/PROGRAMMES WITH UNIDENTIFIED SUB-PROJECTS (USPs). </t>
    </r>
    <r>
      <rPr>
        <b/>
        <i/>
        <sz val="11"/>
        <color theme="1"/>
        <rFont val="Times New Roman"/>
        <family val="1"/>
      </rPr>
      <t>This section needs to be completed only if  the project/programme includes USPs.</t>
    </r>
    <r>
      <rPr>
        <b/>
        <sz val="11"/>
        <color theme="1"/>
        <rFont val="Times New Roman"/>
        <family val="1"/>
      </rPr>
      <t xml:space="preserve"> </t>
    </r>
  </si>
  <si>
    <t>If any grievances were received that must not be made public, please inform the AF Secretariat of such grievances, detailing the reasons for them to remain confidential. Confidential information may be redacted by the IE in the report.</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</si>
  <si>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website. </t>
  </si>
  <si>
    <t>Please Provide the Name and Contact information of person(s) responsible for completeling the Rating section</t>
  </si>
  <si>
    <r>
      <t xml:space="preserve">Project actions/activities planned for current reporting period are progressing on track or exceeding expectations to achieve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</si>
  <si>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 xml:space="preserve">Diversified and strengthened livelihoods and sources of income for vulnerable people in targeted areas </t>
  </si>
  <si>
    <t>Has the existing information/data/knowledge been made available to relevant stakeholder? If so, what channels of dissemination have been used?</t>
  </si>
  <si>
    <t>Please list any knowledge products generated and include hyperlinks whenever possible (e.g. project videos, project stories, studies and technical reports, case studies, training manuals, handbooks, strategies and plans developed, etc.)</t>
  </si>
  <si>
    <t>Sub total Execution (PMC) costs</t>
  </si>
  <si>
    <t>Sub total Components and EC/PMC</t>
  </si>
  <si>
    <t xml:space="preserve">Not at framework level, but at USP level, yes, monitoring and evaluation indicators on gender are defined for selected individual projects. </t>
  </si>
  <si>
    <t>No, the AFCIA project includes USPs</t>
  </si>
  <si>
    <t>Justification for ranking</t>
  </si>
  <si>
    <t xml:space="preserve">Gender equality and women empowerment is part of the screening and prioritization criteria of all CTCN TA requests, including AFCIA submissions, and is embedded in the design of all CTCN response plans and AFCIA project concept notes. CTCN TA gender-related requirements such as minimum budget allocation to gender, integration of gender experts in the IP team contribute to strengthen the integration of gender into project design and implementation. 
The need to analyse and integrate gender considerations into project design of specific proposals, by requesting at least one locally based gender expert for each TA under implementation, and by applying CTCN strategy on Gender and youth has helped raise awareness on the need to strengthen this dimension in innovation adaptation technology work. Thus, it is our expectation that the inclusion of requirements to strengthen gender considerations in IPs proposals is better understood by beneficiary parties and should contribute to improve project performance at later stages of implementation.
In addition, the CTCN has leveraged synergies with its work on Gender by including AFCIA into the training curriculum of its Gender Just Solutions and Youth Incubator programmes. Finally, the Monitoring and Evaluation report as well as the closure report of the CTCN requires systematically that participation to workshops, tenders, trainings or any kind of events be monitored in terms of participation, and disaggregated by gender. </t>
  </si>
  <si>
    <t>The project has analysed and has identified stakeholders who are going to be positively or negatively impacted by the project implementation, in consultation with the Ministry of Natural Resources of Vietnam, and the North Division for North Division for Water Resources Planning and Investigation of the National Centre for Water Resources Planning and Investigation.
The participation of women and youth will be proactively encouraged throughout the implementation as per UN/CTCN rules. Local communities have been  encouraged to engage with the project at initial stage and will be invited to provide their feedbacks during the implementation through the local government representatives and the Implementing Partner.</t>
  </si>
  <si>
    <t xml:space="preserve">The project has analysed and has identified stakeholders who are going to be positively or negatively impacted by the project implementation, in consultation with the Water and Sanitation Department of the Ministry of Environment, Climate Change and Technology. The project will ensure that the participation of local stakeholders (those who may be affected positively or negatively by project activities), including women and youth, is proactively sought throughout the implementation as per UN/CTCN rules. 
Local communities where the gallery infiltration system will be piloted, as well as governmental entities and other key stakeholders have been and will be  consulted  throughout the implementation of the technical assistance through the Ministry of Environment, Climate Change and Technology, as well as the Environmental Protection Agency of Maldives. </t>
  </si>
  <si>
    <t xml:space="preserve">The project has analysed and has identified stakeholders who are going to be positively or negatively impacted by the project implementation in consultation with the Ministry of Forests and Environment of Nepal, the Department of Hydrology and Meteorology, the Nepal Agriculture Research Council and Small Earth Nepal. The participation of women and youth will be proactively ensured throughout the implementation as per UN/CTCN rules. 
Local communities where the system will be tested have been and will be informed/engaged through the local government representatives and Small Earth Nepal (the proponent NGO) during all the stages since the definition of the project until the end of  the implementation. </t>
  </si>
  <si>
    <t xml:space="preserve">Specific webinars about AFCIA organized for each regions. 
First two calls for proposal launched and a total of 12 applications selected
</t>
  </si>
  <si>
    <t>3: Risk and vulnerability assessments completed or updated</t>
  </si>
  <si>
    <t>Outcome 3: Strengthened awareness and ownership of adaptation and climate risk reduction processes</t>
  </si>
  <si>
    <t>Output 3.2: Strengthened capacity of national and subnational stakeholders and entities to capture and disseminate knowledge and learning</t>
  </si>
  <si>
    <t>% of women represented in committees/associations</t>
  </si>
  <si>
    <t>Output 5: Vulnerable ecosystem services and natural resource assets strengthened in response to climate change impacts, including variability</t>
  </si>
  <si>
    <t xml:space="preserve">Scaled up funding secured for at least 4 technology acceleration: The project generates credible technology ideas that can attract
scaled up support. One Concept Note is being formulated for Burundi. If deemed eligible by the AF, a full scale proposal for up to 5 Million USD will be prepared as part of the objective defined under Component 3 of the programme. </t>
  </si>
  <si>
    <t>Number of communication products</t>
  </si>
  <si>
    <t xml:space="preserve">*Inform promptly the secretariat of any changes in the budget or project results framework in accordance with the Project Implementation Policy https://www.adaptation-fund.org/we-content/uploads/2017/11/OPG-ANNEX-7-Project-Programme-Implementation-Approved-Oct-2017.pdf </t>
  </si>
  <si>
    <r>
      <t>The UNEP Environmental and Social Safeguard Framework (ESSF) has been used effectively in screening and prioritization of AFCIA subm</t>
    </r>
    <r>
      <rPr>
        <sz val="11"/>
        <rFont val="Times New Roman"/>
        <family val="1"/>
      </rPr>
      <t>issions, such as those related to environmental sustainability and gender safeguards, and later used to enhance sustainability during the development of project concept notes. In alignment with UNEP procedures (and AF requirements), at the time of writing this report, Safeguard Risk Identification Forms (SRIF) for the different selected projects have been developed, according to the rules and guidelines of UNEP, and have been approved by UNEP Safeguards officer prior to technical assistance projects' implementation. This process will also be applied to the next projects to be selected from the third and last call for projects (selection is currently ongoing). All AFCIA selected projects to date were classified as low risk, thus no ESMP were developed. In addition, most projects are in the very early stage and have therefore not required the implementation of ESS mitigation measures.</t>
    </r>
  </si>
  <si>
    <t>Liberia: the indicators have been included in the project M&amp;E framework and impact will be assess at project's closure</t>
  </si>
  <si>
    <t>Saint Kitts and Nevis: the indicators have been included in the project M&amp;E framework and impact will be assess at project's closure</t>
  </si>
  <si>
    <t xml:space="preserve">One Concept Note is being formulated for Burundi. If deemed eligible by the AF, a full scale proposal for up to 5 Million USD will be prepared as part of the objective defined under Component 3 of the programme. </t>
  </si>
  <si>
    <t xml:space="preserve">No issues related to co-financing to be reported. The projects above received the support of the CTCN as per the rules and procedures defined by UN and as per the mandate of the CTCN. All the requests co-funded by the CTCN have been received through AFCIA calls for proposal and implemented through the financial support of the CTCN. </t>
  </si>
  <si>
    <t>•  Selection criteria used to select the technology concepts include one indicator on gender and youth empowerment.	
• UNEP Environmental and Social Safeguard screening including gender aspects is being developed for all selected project.  
•	CTCN Gender Mainstreaming Tool (Gender Toolkit) is being applied. 
•	IPs/Network Members are required to report on gender indicators.
•	IPs are further required to include in their proposals at least one gender expert and allocate a minimum of 1% of total budget to gender activities.</t>
  </si>
  <si>
    <t>Funding for scaled-up implementation is not available</t>
  </si>
  <si>
    <t>•	UNEP Environmental and Social Safeguard (ESS) screening is conducted for each project and include a safeguard around Climate Change and Disaster Risks looking at the issue of climate vulnerability and maladaptation
•	Project concept notes are developed to avoid potential maladaptation risks and include robust M&amp;E frameworks that are applied throughout project implementation.</t>
  </si>
  <si>
    <t xml:space="preserve">CTCN follows UNEP ESSF (aligned with AF ESP). 
Clear process and arrangements are in place, and procedures and roles are well defined, as per UNEP´s guidance, and in alignment with CTCN´s delivery model of Technical Assistance services. Improvements will be put in place as needed, based on lessons learned with the implementation of the first AFCIA TA projects. 
AFCIA projects are selected through different steps. The first steps divide the applications between the eligible  and non-eligible ones based on very basic criteria: Has the correct template been used and is the request signed by the NDE and or the AF Focal points. Then, eligible applications are screened by the CTCN based on more detailed eligibility, prioritization and balancing criteria. The application with the highest score obtained though the screening are pushed to the next steps which include a meeting between the CTCN, the NDE and the Project Proponent, during which technical doubts about the requests are discussed and the procedures of the CTCN is explained and agreed. Following this step, a letter of appraisal is signed by the CTCN and shared with the NDE and project proponent(s). The SRIF is prepared and approved by UNEP safeguard officer before the first draft of the Response Plan is formulated. Only projects with low risks SRIF will be moved to the next step as clearly defined in the letter of appraisal. For low risk project, ESS risk mitigation actions are included in the SRIF but not stand alone Environmental and Social Management Plan (ESMP) is required. 
</t>
  </si>
  <si>
    <r>
      <t xml:space="preserve">In consultation with national stakeholders, the Department of Environment, Ministry of Environment and Cooperatives of the government of SKN, water services providers, departments responsible for water resource management and economic development and water users, the project has analysed and identified stakeholders who would be positively or negatively impacted by the project implementation.
Representative of the pilot sites have been involved through the Ministry and </t>
    </r>
    <r>
      <rPr>
        <sz val="11"/>
        <rFont val="Times New Roman"/>
        <family val="1"/>
      </rPr>
      <t xml:space="preserve">Institute. </t>
    </r>
    <r>
      <rPr>
        <sz val="11"/>
        <color theme="1"/>
        <rFont val="Times New Roman"/>
        <family val="1"/>
      </rPr>
      <t xml:space="preserve">
Local communities have been informed and consulted  through the local representative and a project briefing note has been published by the Department of Environment SKN in January 2022</t>
    </r>
  </si>
  <si>
    <t xml:space="preserve">Yes, the data used to identify and monitor the risks identified and expected impacts are disaggregated by gender. Gender equality is a guiding principle of the risk screening checklist (SRIF). It is mainstreamed throughout the safeguards and is also the focus of three specific questions in the SRIF. </t>
  </si>
  <si>
    <t>Yes, the data used to identify and monitor the risks identified and expected impacts are disaggregated by gender. Gender equality is a guiding principle of the risk screening checklist (SRIF). It is mainstreamed throughout the safeguards and is also the focus of three specific questions in the SRIF</t>
  </si>
  <si>
    <t xml:space="preserve">CTCN has robust gender procedures in place to mainstream gender from the early start of the discussion on the Technical Assistance (TA) requests and the design of project concept notes, through implementation and monitoring of impacts on gender equality and women empowerment. Key tools and procedures already in place and used in developing and implementing AFCIA TA micro/grant projects include:
   • 	CTCN screening and prioritization criteria applied to all TA assistance projects (including AFCIA projects), include a gender equality and women empowerment criteria, and are aligned with UNEP ESSF (criteria 6. The request promotes and demonstrates gender equality, and empowerment of vulnerable groups, including women and youth) 
   • 	CTCN Gender Mainstreaming Tool is being used to develop the response plans and guide the design, implementation and moitoring of the TAs. The tool follows a 3-step approach: 1/Perform gender analysis; 2/Develop action plan; 3/Monitor and Evaluate. The goal is to support equal participation and ensure that both women and men benefit from the project and that ineauality is not perpetuated.
   • 	IPs/Network Members are required to report on gender indicators, and provide gender disaggregated data where applicable
   • 	IPs are further required to include in their proposals at least one gender expert and allocate a minimum of 1% of total budget to gender activities
</t>
  </si>
  <si>
    <r>
      <t>Yes, the implementation arrangements have been effective from October 2021 to October 2022. Criteria on Gender equality and empowerment of vulnerable groups, including women and youth has been applied during the selection process of the submitted concept notes. The profiles of experts requested for each and all selected TA under AFCIA include at least one local gender expert that will oversee the implementation of the project, and provide inputs to ensure that technologies deployed are gender responsive. Gender indicators are fully integrated as part of the</t>
    </r>
    <r>
      <rPr>
        <sz val="11"/>
        <color rgb="FFFF0000"/>
        <rFont val="Times New Roman"/>
        <family val="1"/>
      </rPr>
      <t xml:space="preserve"> </t>
    </r>
    <r>
      <rPr>
        <sz val="11"/>
        <rFont val="Times New Roman"/>
        <family val="1"/>
      </rPr>
      <t>first two TA's deliverables including the Monitoring and Evaluation report and the impact description and will be used to assess progress. Amongst these indicators, gender participation to meetings/ events / webinars / trainings / capacity building is monitored for example. For AFCIA projects, the list of indicators defined in the results tracker and disaggregated by gender is also monitored and estimated at the beginning and the end of each project.</t>
    </r>
  </si>
  <si>
    <t xml:space="preserve">No grievances have been received (AFCIA project implementation are scheduled to start soon, though after the reporting period). 
CTCN  followed UNEP´s procedures on stakeholder response mechanisms to establish a Grievance Redress Mechanism that ensures greater sustainability and accountability in the implementation of AFCIA projects. 
As AFCIA project implementation is now ongoing, and as per UNEP procedures, dissemination of ESS safeguards and avenues to access the grievance redress mechanisms (GRM) have been disseminated to all stakeholders of the selected projects, including the NDE of the host country, the project proponent as well as the implementer. Information about the grievance redress mechanisms (GRM) is communicated during the inception meeting in presence of the stakeholders.  Considering the small size of each project, it  has been decided to use the grievance mechanism available under UNEP to cover the AFCIA programme. This grievance mechanism leads the parties to connect to a webpage from which they can raise their concern. Procedures to access the Independent Office for Stakeholder Safeguard-related Response (IOSSR) is communicated to stakeholders at the start of the implementation of each AFCIA project. 
</t>
  </si>
  <si>
    <t>No grievance has been received so far through the Grievance Redress Mechanism estalblished for AFCIA programme and linked to UNEP's established procedures</t>
  </si>
  <si>
    <t xml:space="preserve">• 2 full scale proposals need to be developed. </t>
  </si>
  <si>
    <t xml:space="preserve">A total of 400 proposals have been received from 87 countries through the 3 AFCIA calls for proposals. </t>
  </si>
  <si>
    <t>Communication products are planned for the last years of AFCIA implementation</t>
  </si>
  <si>
    <t>Burundi success story developed and published by UNEP to share good practices coming out of the AFCIA programme. Available at the following link: https://www.unep.org/news-and-stories/story/can-portable-dam-help-africa-counter-rising-waters</t>
  </si>
  <si>
    <t>Indicators linked to outcomes 1 to 7 were added as requested by the AF on the first review of the PPR. So far, only the project in Burundi has the requested data and information available as it is the only one that has reached closure. The result tracker will be updated in future PPR with information collected for other projects after their closure.</t>
  </si>
  <si>
    <t>Ghana:  the indicators will be included in the project M&amp;E framework and impact will be assess at project's closure</t>
  </si>
  <si>
    <t>Zambia: the indicators will be included in the project M&amp;E framework and impact will be assess at project's closure</t>
  </si>
  <si>
    <t>Nepal: the indicators will be included in the project M&amp;E framework and impact will be assess at project's closure</t>
  </si>
  <si>
    <r>
      <t>The focal points (NDE, DA) and the CTCN have established a good working relationships and communication channels. UNEP field and regional office may be used should emergency communications be needed. During this reporting period, one case of political risk occurred, with the project in Bahamas. Due to a change of government, the ministry responsible for this project was requested to step back from the implementation of this project. Meetings with the NDE and with other relevant stakeholders were undertaken to understand whether another governmental institution could replace the Ministry. Discussions are still ongoing. The project has been put on hold until a institutional and consensual decision could be taken in and by the country and the project might very well be cancelled. Consequently the risk has been increased to Medium. 
So far, no TAs selected under AFCIA have been indirectly impacted by the war in Ukraine and associated risk of inflation.</t>
    </r>
    <r>
      <rPr>
        <sz val="10"/>
        <color theme="9"/>
        <rFont val="Times New Roman"/>
        <family val="1"/>
      </rPr>
      <t xml:space="preserve"> </t>
    </r>
  </si>
  <si>
    <t xml:space="preserve">Low  - The situation has positively evolved during the reporting period covering October 2021 to October 2022. Int the last couple of months COVID-19 dissemination has been spreading again globally but the dangerous of the disease remain much lower than in the past. Travels remain possible and most of the countries have cancelled the COVID-19 restrictions measures. </t>
  </si>
  <si>
    <t xml:space="preserve">•	Eligibility and prioritization criteria are systematically applied during evaluation of submissions and ensure that the micro-grants are linked to national plans and consistent with NDCs, NAPs and other relevant commitments.
•	CTCN technical advice/support provided at early stages of development of the technology concept aims to strengthen these linkages and the quality of requests received, as well as the potential for transformational change of these projects. 
•	Support is scheduled to be provided to prepare 2 proposals for scaled up investment through the Adaptation Fund full size innovation window or other relevant financing mechanisms. One concept note that precedes the full scale proposal is already under formulation and is expected to be submitted in Dec 2022 to the AF for review and approval .The other Full proposal has not yet been selected. </t>
  </si>
  <si>
    <t xml:space="preserve">The project has analysed and has identified stakeholders who are going to be positively or negatively impacted by the project implementation in consultation with the Director´s office of the Environment and Climate Change Ministry of Environment, Agriculture and Livestock as well as with Burundi Geographic Institute. Representative of the pilot sites have been involved through the Ministry and Institute. 
Local communities have been informed and consulted to identify the potential risks/impacts of the project on their livelihoods, rights, wellbeing at very early stage of the process, and during the definition of the project. Representatives of the selected area will be supervising the project implementation by being part of the stakeholder´s working group in charge of driving the decision process during the implementation. </t>
  </si>
  <si>
    <r>
      <t xml:space="preserve">The project has analysed and has identified stakeholders who are going to be positively or negatively  impacted by the project implementation in consultation with the Ministry of Agriculture and Marine Resources (MAMR). The MAMR is designated to implement a sustainable development plan for street side vendors, and the technical assistance will contribute to the implementation of this initiative.
</t>
    </r>
    <r>
      <rPr>
        <sz val="11"/>
        <rFont val="Times New Roman"/>
        <family val="1"/>
      </rPr>
      <t xml:space="preserve">The participation of women and youth as well local communities have been infomed by the project proponent and the NDE. </t>
    </r>
  </si>
  <si>
    <r>
      <t>The project has analysed and has identified stakeholders who are going to be positively or negatively impacted by the project implementation in consultation with the Environmental Protection Agency of Liberia and the Ministry of Agriculture, Division of Land Development and Water Resources, Department of technical Services of Liberia. 
Representative of the pilot sites have been involved through the EPA and the Ministry of Agriculture.  Local communities have been informed and consulted to identify the potential risks/impacts of the project on their livelihoods, rights, wellbeing at very early stage of the process, and during the definition of the project.</t>
    </r>
    <r>
      <rPr>
        <sz val="11"/>
        <color theme="9"/>
        <rFont val="Times New Roman"/>
        <family val="1"/>
      </rPr>
      <t xml:space="preserve"> </t>
    </r>
    <r>
      <rPr>
        <sz val="11"/>
        <rFont val="Times New Roman"/>
        <family val="1"/>
      </rPr>
      <t xml:space="preserve">Representatives of the selected area will be supervising the project implementation by being part of the stakeholder´s working group in charge of driving the decision process during the implementation. </t>
    </r>
  </si>
  <si>
    <r>
      <t>The project has analysed and has identified stakeholders who are going to be positively or negatively impacted by the project implementation in consultation with the Ministry of Technology and Science and the Ministry of Water Development and Sanitation of Zambia.
Local communities and governmental entities have been informed and consulted to identify the potential risks/impacts of the project on their livelihoods, rights, wellbeing at very early stage of the process, and during the definition of the project through the Ministry of Technology and Science and the Ministry of Water Development and Sanitation of Zambia.</t>
    </r>
    <r>
      <rPr>
        <sz val="11"/>
        <color rgb="FFFF0000"/>
        <rFont val="Times New Roman"/>
        <family val="1"/>
      </rPr>
      <t xml:space="preserve"> </t>
    </r>
    <r>
      <rPr>
        <sz val="11"/>
        <rFont val="Times New Roman"/>
        <family val="1"/>
      </rPr>
      <t>Representatives of the selected area will be supervising the project implementation by being part of the stakeholder´s working group in charge of driving the decision process during the implementation</t>
    </r>
    <r>
      <rPr>
        <sz val="11"/>
        <color theme="1"/>
        <rFont val="Times New Roman"/>
        <family val="1"/>
      </rPr>
      <t xml:space="preserve">. </t>
    </r>
  </si>
  <si>
    <t xml:space="preserve">The project has analysed and has identified stakeholders who are going to be positively or negatively impacted by the project implementation in consultation with the Environmental Protection Agency of Ghana. 
Local communities and governmental entities have been informed and consulted to identify the potential risks/impacts of the project on their livelihoods, rights, wellbeing at very early stage of the process, and during the definition of the project through the Environmental Protection Agency of Ghana.  </t>
  </si>
  <si>
    <r>
      <t>• One concept note is currently being formulated for the project in Burundi and is expected to be submitted to AFCIA by the end of the year. Should the CN be deemed eligible by AF, a full scale proposal will be prepared for a value to up to 3 million.	
• A dedicated webpage for the UNDP CTCN AFCIA programme has been set up</t>
    </r>
    <r>
      <rPr>
        <sz val="11"/>
        <color rgb="FFFF0000"/>
        <rFont val="Times New Roman"/>
        <family val="1"/>
      </rPr>
      <t xml:space="preserve"> </t>
    </r>
    <r>
      <rPr>
        <sz val="11"/>
        <rFont val="Times New Roman"/>
        <family val="1"/>
      </rPr>
      <t>in CTCN webpage (https://www.ctc-n.org/technical-assistance/adaptation-fund-climate-innovation-accelerator-afcia)</t>
    </r>
    <r>
      <rPr>
        <sz val="11"/>
        <color theme="1"/>
        <rFont val="Times New Roman"/>
        <family val="1"/>
      </rPr>
      <t>, CTCN project dashboard includes an overview of all TA supported by CTCN including AFCIA proposals. (https://www.ctc-n.org/technical-assistance/request-visualizations)
•	Countries can now access el</t>
    </r>
    <r>
      <rPr>
        <sz val="11"/>
        <rFont val="Times New Roman"/>
        <family val="1"/>
      </rPr>
      <t>igible and prioritized AFCIA TA requests and proposals online (https://www.ctc-n.org/technical-assistance/data?f%5B0%5D=ta_page_adaptation_fund_facets%3A1)</t>
    </r>
    <r>
      <rPr>
        <sz val="11"/>
        <color theme="1"/>
        <rFont val="Times New Roman"/>
        <family val="1"/>
      </rPr>
      <t xml:space="preserve">
•	A photo reportage of the project in Burundi was made during the piloting of the technology 
•	A press release was developed by UNEP on the project in Burundi (the most advanced) to promote it as a success story and can be accessed by following this link: https://www.adaptation-fund.org/apply-funding/innovation-grants/adaptation-fund-climate-innovation-accelerator-afcia/</t>
    </r>
  </si>
  <si>
    <t xml:space="preserve">CTCN dashboard is avaialble at the following link: https://www.ctc-n.org/technical-assistance/request-visualizations. It is not yet tailored to differentiate AFCIA projects </t>
  </si>
  <si>
    <t xml:space="preserve">• The use of UNON’s two-stage bidding process was agreed to for the recruitment of Implementing Partners (CTCN Network Members) for the implementation of UNEP CTCN AFCIA Technical Assistance projects. This well-established procurement process allows for contracting of Network Members to be efficiently planned within 4-6 months, without causing delays to the implementation schedule. 
</t>
  </si>
  <si>
    <t xml:space="preserve">The risk has been lowered from Medium to Low as COVID-19 restrictions have currently disappeared for most of the countries This risk has been reduced to low in October 2022.. Should the risk increases again, the IP/Network Member will engage local consultants with previous experience with relevant local stakeholders to facilitate flow of information. 
Data collection will be performed adhering to applicable Health &amp;Safety rules in the country at the moment. CTCN will provide tools for remote collaboration and engagement. Unused travel budget may be repurposed to complement remote collaboration tools or additional related costs stemming from Covid-19 situation. In all ongoing and new projects starting implementation, the CTCN requires the network partners to organize in-person events whenever possible in order to ensure that the impact of COVID-19 can be compensated while restrictions have been cancelled. </t>
  </si>
  <si>
    <t xml:space="preserve">Medium- Situation in some countries in Africa, Asia and the SIDs is unpredictable. A current project has been put on hold due to a change of government. </t>
  </si>
  <si>
    <t xml:space="preserve">• In the initial version of the contract, the selection of contracting of the projects was supposed to take place throughout the implementation of the programme fron 2020 to 2025 (for a total of 25 inlcuding 5 project co-financed by CTCN). During last IPR a change of budget was requested in order to reflect that all the projects will be selected from the 3 calls (all closed) and that IPs recruitment should be finalized before October 2024. </t>
  </si>
  <si>
    <t xml:space="preserve">Footnote 2: </t>
  </si>
  <si>
    <r>
      <t xml:space="preserve">7 - Maldives </t>
    </r>
    <r>
      <rPr>
        <i/>
        <sz val="11"/>
        <color theme="9"/>
        <rFont val="Times New Roman"/>
        <family val="1"/>
      </rPr>
      <t xml:space="preserve">(Co-funded project 1) </t>
    </r>
  </si>
  <si>
    <r>
      <t>USP 2: [Saint Kitts and Nevis]</t>
    </r>
    <r>
      <rPr>
        <i/>
        <sz val="11"/>
        <color theme="1"/>
        <rFont val="Times New Roman"/>
        <family val="1"/>
      </rPr>
      <t xml:space="preserve"> Increase the water supply system resilience by managing aquifers recharge (MAR) and incorporating drought risks modelling as a planning tool for climate change adaptation measures</t>
    </r>
  </si>
  <si>
    <r>
      <t xml:space="preserve">USP 3: [Bahamas] </t>
    </r>
    <r>
      <rPr>
        <i/>
        <sz val="11"/>
        <color theme="1"/>
        <rFont val="Times New Roman"/>
        <family val="1"/>
      </rPr>
      <t>Developing a national framework for the standardization of stalls and procedures for a climate smart street side vendor in the Bahamas</t>
    </r>
    <r>
      <rPr>
        <sz val="11"/>
        <color theme="1"/>
        <rFont val="Times New Roman"/>
        <family val="1"/>
      </rPr>
      <t xml:space="preserve">. The project in Bahamas is on  hold at the moment due to a change of government in the country. Please refer to Footnote 1 in the "Financial Data" Sheet for further details. </t>
    </r>
  </si>
  <si>
    <r>
      <t>USP 4:</t>
    </r>
    <r>
      <rPr>
        <i/>
        <sz val="11"/>
        <color theme="1"/>
        <rFont val="Times New Roman"/>
        <family val="1"/>
      </rPr>
      <t xml:space="preserve"> </t>
    </r>
    <r>
      <rPr>
        <sz val="11"/>
        <color theme="1"/>
        <rFont val="Times New Roman"/>
        <family val="1"/>
      </rPr>
      <t xml:space="preserve">[Liberia] </t>
    </r>
    <r>
      <rPr>
        <i/>
        <sz val="11"/>
        <color theme="1"/>
        <rFont val="Times New Roman"/>
        <family val="1"/>
      </rPr>
      <t>Upscaling lowland rice production to improve food security through improved solar powered irrigation practices</t>
    </r>
  </si>
  <si>
    <r>
      <t xml:space="preserve">USP 5: [Zambia] </t>
    </r>
    <r>
      <rPr>
        <i/>
        <sz val="11"/>
        <color theme="1"/>
        <rFont val="Times New Roman"/>
        <family val="1"/>
      </rPr>
      <t>Aquifer mapping technologies for Zambia</t>
    </r>
  </si>
  <si>
    <r>
      <t>USP 6:</t>
    </r>
    <r>
      <rPr>
        <i/>
        <sz val="11"/>
        <color theme="1"/>
        <rFont val="Times New Roman"/>
        <family val="1"/>
      </rPr>
      <t xml:space="preserve"> </t>
    </r>
    <r>
      <rPr>
        <sz val="11"/>
        <color theme="1"/>
        <rFont val="Times New Roman"/>
        <family val="1"/>
      </rPr>
      <t xml:space="preserve">[Ghana] </t>
    </r>
    <r>
      <rPr>
        <i/>
        <sz val="11"/>
        <color theme="1"/>
        <rFont val="Times New Roman"/>
        <family val="1"/>
      </rPr>
      <t>Promoting and upscaling appropriate solar irrigation technology options for smallholder farmers in Ghana through innovative climate adaptation financing mechanisms, a conducive policy framework for technology regulation and tailored training modules</t>
    </r>
  </si>
  <si>
    <t xml:space="preserve">Yes, as per the rules of the CTCN all  data used to identify risks and impacts has been disaggregated by gender. </t>
  </si>
  <si>
    <t xml:space="preserve">The risk analysis included: the risk, the consequence, the probability and the mitigation measures. For this project, environmental risks were defined as medium as the project would be implemented under a natural protected area. Social risks were also rated as medium as the project will be implemented under rural mountain communities. </t>
  </si>
  <si>
    <t>12 CTCN members have been selected to implement the 12 projects under implementation</t>
  </si>
  <si>
    <r>
      <t>Delays are being exp</t>
    </r>
    <r>
      <rPr>
        <sz val="11"/>
        <rFont val="Times New Roman"/>
        <family val="1"/>
      </rPr>
      <t>erienced with the project in Bahamas due to a governmental change. Please, refer to the</t>
    </r>
    <r>
      <rPr>
        <sz val="11"/>
        <color theme="9"/>
        <rFont val="Times New Roman"/>
        <family val="1"/>
      </rPr>
      <t xml:space="preserve"> </t>
    </r>
    <r>
      <rPr>
        <sz val="11"/>
        <rFont val="Times New Roman"/>
        <family val="1"/>
      </rPr>
      <t>footnote below for further details. Also, the project in Liberia has requested a 3 months no cost extension to have time to purchase and equipment needed to the pilot as these were longer than initially planned in the workplan</t>
    </r>
    <r>
      <rPr>
        <sz val="11"/>
        <color rgb="FF000000"/>
        <rFont val="Times New Roman"/>
        <family val="1"/>
      </rPr>
      <t xml:space="preserve">. Rest of the projects are on track for the moment. </t>
    </r>
  </si>
  <si>
    <t xml:space="preserve">
CTCN committed to co-finance a total of 5 projects under the AFCIA programme. On 31st of October 2022, 4 projects under implementation are reported as co-financed by the CTCN including:
•	Maldives: Establishment of a skimming well gallery system for agricultural use in HDh.Nolhivaranfaru of Maldives
o	Value financed through AFCIA: 250,000 USD
o	Value co-financed by CTCN: 36,789 USD
•	Sudan: Soil erosion valuationusing advanced laboratory measurement methods to support climate resilient agriculture and food security
o	Value financed through AFCIA: 0 USD
o	Value co-financed by CTCN: 250,030 USD - please refer to footnote 2 for more information 
Mongolia: Enhancing climate resilience and economic sustainability of livestock farming in a rural community of Mongolia
o	Value financed through AFCIA: 0 USD
o	Value co-financed by CTCN: 209,600 USD - please refer to footnote 2 for more information 
Honduras: Designing nature-based solutions with an ethnic and gender-equity approach, to increase the resilience of rural mountain communities in protected natural areas affected by extreme weather events in Honduras Honduras
o	Value financed through AFCIA: 0 USD
o	Value co-financed by CTCN: 240,000 USD - please refer to footnote 2 for more information 
Another project in Sudan has been selected and is under “Response Plan drafting”. It is expected to start implementation by 1st Quarter of 2023. No budget has been committed yet but is has an estimated value of 250,000 USD from which 200,000 USD will be financed through AFCIA and 50,000 USD will be co-financed through CTCN. The contract is expected to be signed by Q1.2023. </t>
  </si>
  <si>
    <t>These 3 projects (Sudan, Honduras and Mongolia) were received through AFCIA calls for proposals and were 100% financed through CTCN and are therefore reported as co-financed. All selected projects under the "acceleration component" are within the maximum budget available and allowed under AFCIA. Thus, in order to maitain a reasonable budget for future applications to be selected under the "acceleration" component, the CTCN decided to finance 100% of these AFCIA requests.</t>
  </si>
  <si>
    <r>
      <rPr>
        <i/>
        <sz val="11"/>
        <rFont val="Times New Roman"/>
        <family val="1"/>
      </rPr>
      <t>8 - Sudan Soil mapping</t>
    </r>
    <r>
      <rPr>
        <i/>
        <sz val="11"/>
        <color theme="9"/>
        <rFont val="Times New Roman"/>
        <family val="1"/>
      </rPr>
      <t xml:space="preserve"> (Footnote 2)- Co funded project 2 </t>
    </r>
  </si>
  <si>
    <r>
      <rPr>
        <i/>
        <sz val="11"/>
        <rFont val="Times New Roman"/>
        <family val="1"/>
      </rPr>
      <t xml:space="preserve">11 - Mongolia (Footnote 2) </t>
    </r>
    <r>
      <rPr>
        <i/>
        <sz val="11"/>
        <color theme="9"/>
        <rFont val="Times New Roman"/>
        <family val="1"/>
      </rPr>
      <t xml:space="preserve">(Co-funded project 3) </t>
    </r>
  </si>
  <si>
    <r>
      <rPr>
        <i/>
        <sz val="11"/>
        <rFont val="Times New Roman"/>
        <family val="1"/>
      </rPr>
      <t>12 - Honduras (Footnote 2)</t>
    </r>
    <r>
      <rPr>
        <i/>
        <sz val="11"/>
        <color theme="9"/>
        <rFont val="Times New Roman"/>
        <family val="1"/>
      </rPr>
      <t xml:space="preserve"> (co-funded project 4) </t>
    </r>
  </si>
  <si>
    <t xml:space="preserve">1- Burundi (previous reporting period)  </t>
  </si>
  <si>
    <t xml:space="preserve">2 - Saint Kitts and Nevis (previous reporting period) GBP 149,553 </t>
  </si>
  <si>
    <t xml:space="preserve">3- Liberia </t>
  </si>
  <si>
    <t xml:space="preserve">4- Zambia </t>
  </si>
  <si>
    <t xml:space="preserve">5- Vietnam </t>
  </si>
  <si>
    <t xml:space="preserve">6- Nepal </t>
  </si>
  <si>
    <r>
      <t xml:space="preserve">9 - Bahamas (previous reporting period) </t>
    </r>
    <r>
      <rPr>
        <i/>
        <sz val="11"/>
        <color theme="9" tint="-0.249977111117893"/>
        <rFont val="Times New Roman"/>
        <family val="1"/>
      </rPr>
      <t>Footnote 1</t>
    </r>
  </si>
  <si>
    <t xml:space="preserve">10 -Ghana </t>
  </si>
  <si>
    <t xml:space="preserve">17- To be selected </t>
  </si>
  <si>
    <r>
      <t>13 - Sudan Strengthening the community-based Flood and drought preparedness and early warning system in Sudan using operational and innovative models in addition to Satellite-based transmission technology for real-time automatic water level telemetry syst</t>
    </r>
    <r>
      <rPr>
        <sz val="11"/>
        <rFont val="Times New Roman"/>
        <family val="1"/>
      </rPr>
      <t xml:space="preserve">em </t>
    </r>
    <r>
      <rPr>
        <sz val="11"/>
        <color theme="9" tint="-0.249977111117893"/>
        <rFont val="Times New Roman"/>
        <family val="1"/>
      </rPr>
      <t xml:space="preserve">(Cofunded by CTCN - nº5) </t>
    </r>
  </si>
  <si>
    <r>
      <t>14 - Mozambi</t>
    </r>
    <r>
      <rPr>
        <sz val="11"/>
        <rFont val="Times New Roman"/>
        <family val="1"/>
      </rPr>
      <t xml:space="preserve">que : Pay as you irrigate </t>
    </r>
  </si>
  <si>
    <r>
      <t>15 - Mali : Cartographie en temps réel du risque d’inondation sur le territoire malien sur la base des prévisions météorologiques, de la</t>
    </r>
    <r>
      <rPr>
        <sz val="11"/>
        <rFont val="Times New Roman"/>
        <family val="1"/>
      </rPr>
      <t xml:space="preserve"> télédétection et de l’apprentissage profond </t>
    </r>
  </si>
  <si>
    <r>
      <t>16 - Malawi Using simple mobile technologies to scale up digital collection &amp; processin</t>
    </r>
    <r>
      <rPr>
        <sz val="11"/>
        <rFont val="Times New Roman"/>
        <family val="1"/>
      </rPr>
      <t xml:space="preserve">g of climate observations for adaptation actions </t>
    </r>
  </si>
  <si>
    <t xml:space="preserve">18- To be selected </t>
  </si>
  <si>
    <t xml:space="preserve">20- To be selected </t>
  </si>
  <si>
    <t xml:space="preserve">21- To be selected </t>
  </si>
  <si>
    <t>22- To be selected</t>
  </si>
  <si>
    <t xml:space="preserve">23 - To be selected </t>
  </si>
  <si>
    <t xml:space="preserve">24- To be selected </t>
  </si>
  <si>
    <t xml:space="preserve">25- To be selected </t>
  </si>
  <si>
    <t>19- To be selected</t>
  </si>
  <si>
    <t>Medium</t>
  </si>
  <si>
    <t xml:space="preserve">The COVID19 risks has been lowered from Medium to Low in October 2022 cosidering that most countries have no more active restrictions related to COVID19. The risk of receiving not enough good-quality proposals has been increased to Medium based on the experience of the third call for proposal. Politcal Risk has been increased from Low to Medium following the situation in Bahamas where the project had to be be put on hold following a change in Government in 2022. </t>
  </si>
  <si>
    <t xml:space="preserve">• A communication strategy/outreach plan is being implemented. Potential project proponents are encouraged to work with NDE and DA and CTCN deliver targeted support during the early stage of technology concept note development to enhance the quality of submissions. 
During the period from October 2021 to October 2022, the following webinars were held to build capacity and increase quality of requests submitted: 
- For Africa region, a webinar was held on 31st of July 2022, 
- for LAC the webinar was organized on July 12th 2022. 
- For Asia, no webinars but bilateral calls were scheduled with the LDCs. 
- For Africa and LAC, special sessions on AFCIA were organized during the Climate Weeks in presence of most of the NDEs of the region. Asia didn’t have any Climate Week organized this year. 
• During the 1st call for projects, 13% of the application were classified as non-eligible. This percentage decreased to 8% in the second call which demonstrates the benefit of the webinars and knowledge transfer sessions that were organized. The third call for projects received alone more than 200 applications (more than the sum of the 2 first calls) from which 42% was deemed not eligible. This can be explained by the fact that the 3rd call was intensively promoted not only amongst NDEs, but also amongst research centers, universities, think tanks, private sectors, as well as local municipalities. These applicants have lower knowledge and many did not attend the webinars organised. Despite the efforts made to build knowledge and capacity of applicants, only a small part of the 100 applications eligible received through the third call for proposals respond to all selection criteria of the AFCIA programme. CTCN will work with selected applicants to transform the concept notes selected into strong proposals
</t>
  </si>
  <si>
    <r>
      <t>YES, Safeguards Risk Identification Forms (SRIF) have been prepared and approved by UNEP for all projects</t>
    </r>
    <r>
      <rPr>
        <sz val="11"/>
        <color theme="9"/>
        <rFont val="Times New Roman"/>
        <family val="1"/>
      </rPr>
      <t xml:space="preserve"> </t>
    </r>
    <r>
      <rPr>
        <sz val="11"/>
        <rFont val="Times New Roman"/>
        <family val="1"/>
      </rPr>
      <t>funded by AFCIA. The SRIF of the three projects (Sudan, Honduras and Mongolia) entirely co-financed by CTCN will be developed during the next reporting period</t>
    </r>
  </si>
  <si>
    <t xml:space="preserve"> Safeguards Risk Identification Forms (SRIF) have been developed following UNEP Environmental and Social Sustainability Framework (ESSF, approved in February 2020) and related guidance on Environmental and Social Safeguards and Stakeholder Response mechanisms. They have been reviewed and approved by UNEP Environmental and Social Safeguard Officer for all project funded by AFCIA. Same procedure will be applied for the projects selected during the last and third call for projects (which was closed on September 30th  - requests are under evaluation) and for projects entirely co-financed by CTCN.</t>
  </si>
  <si>
    <t xml:space="preserve">Yes. All projects funded by AFCIA have an approved SRIF aligned with related UNEP ESSF and related guidance. All projects have been ranked "low risk" .  The three projects entirely co-financed by CTCN have followed another risk identification process but SRIF will be developed during the next reporting period. For all project, mitigation actions have been defined to limit the idetnified risks. </t>
  </si>
  <si>
    <r>
      <t xml:space="preserve">CTCN as the Executing Entity for the AFCIA program has followed UNEP Environmental and Social Sustainability Framework (ESSF, approved in February 2020) and related guidance on Environmental and Social Safeguards and Stakeholder Response mechanisms, in alignment with relevant UN EMG guidance and with that its partners such as the Adaptation Fund.
The following arrangements have been put in place by CTCN during the reporting period:
   •	  CTCN has ensured that all AFCIA applications selected where eligible and prioritized based on a set of criteria including  "Eligibility Criteria",  "Prioritization criteria" and "Balancing Criteria". These criteria aims to confirm that the project is aligned with national priorities, that they have been endorsed by NDEs, that they promote women empowerment, as well as have direct and clear impact on Climate Change and that the project should generate environmental, social and economical benefits. 
   •	 CTCN has conducted a deeper analysis of the ESS impacts of all projects funded by AFCIA once officially selected through filling in the Safeguard Risk Identification Form (SRIF).  This second step of the process takes into consideration  the identification of potential environmental and social risks and impacts associated with the proposed activities, as per UNEP´s ESSF. Assignment of a risk category to AFCIA projects, as per UNEP guidance and in consultation with UNEP´s ES Safeguard Advisor, takes into consideration a range of factors, including the nature, type, scale and duration of project activities. Thus far, only AFCIA submissions ranked with a  low ESS risk were implemented under the AFCIA program.  </t>
    </r>
    <r>
      <rPr>
        <sz val="11"/>
        <color theme="1"/>
        <rFont val="Calibri (Body)"/>
      </rPr>
      <t xml:space="preserve">Once approved by UNEP ESS manager, all SRIF are uploaded online, and publicly available on CTCN webpage. </t>
    </r>
    <r>
      <rPr>
        <sz val="11"/>
        <color theme="1"/>
        <rFont val="Calibri"/>
        <family val="2"/>
        <scheme val="minor"/>
      </rPr>
      <t xml:space="preserve">
   •  	CTCN has also used UNEP´s ES principles and safeguards to strengthen the sustainability of the prioritized submissions, while working with Project Proponents, Designated National Authorities (NDEs), DNAs, during the design of AFCIA project concept notes.
   •	  CTCN also follows UNEP´s procedures on stakeholder response mechanisms to establish a Grievance Redress Mechanism (GRM) for the programme ensuring greater sustainability and accountability in the implementation of AFCIA projects.</t>
    </r>
    <r>
      <rPr>
        <sz val="11"/>
        <color theme="1"/>
        <rFont val="Calibri (Body)"/>
      </rPr>
      <t xml:space="preserve"> Information about the grievance redress mechanisms (GRM) is communicated during the inception meeting in presence of the stakeholders.</t>
    </r>
    <r>
      <rPr>
        <sz val="11"/>
        <color theme="1"/>
        <rFont val="Calibri"/>
        <family val="2"/>
        <scheme val="minor"/>
      </rPr>
      <t xml:space="preserve"> Considering the small size of each project, UNEP has decided to use the grievance mechanism available under UNEP to cover the AFCIA programme. This grievance mechanism leads the parties to connect to a webpage from which they can raise their concern. Procedures to access the Independent Office for Stakeholder Safeguard-related Response (IOSSR) is communicated to stakeholders at the start of the implementation of each AFCIA project. </t>
    </r>
  </si>
  <si>
    <t xml:space="preserve">The risk analysis included: the risk, the consequence, the probability and the mitigation measures. For this project, environmental risks were defined as low as the technology used will mainly provide maps and enabling the definition of a decision making tool. The social and economical risks were also estimated as low. The "availability of data" was rated "medium" as the quality of the information in Sudan was unknown. The political risks were also rated as medium. </t>
  </si>
  <si>
    <t xml:space="preserve">Yes, an exaustive list of stakeholders was defined along with the NDE and project proponent and all these stakeholders were informed about the project before it was approved, gender considerations were included. 
Since the reception of the requets until the contract was signed with the implementer (from May to October), at least 5 virtual meetings were organized in presence of the selected Implementing Partner, the NDE, the project proponent, as well as gender experts, national experts on agriculture, and other stakeholders as deemed relevant by the country. </t>
  </si>
  <si>
    <t xml:space="preserve">Yes, as per the rules of the CTCN all data used to identify risks and impacts has been disaggregated by gender. </t>
  </si>
  <si>
    <t>This project fully funded by the CTCN has followed the procedures of the CTCN. Criteria such as the technology apsects of the technical assistance were analysed to make sure the technology was innovative and transformative in the context of Sudan. Risk identification and mitigation solutions were listed and proposed, expected climate chnage risks and benefits were defined and reported in a matrix, co -benefits with the SDG were considered. 
In addition, a SRIF will be developed in the next reporting period</t>
  </si>
  <si>
    <r>
      <t>USP 10: [Sudan ]</t>
    </r>
    <r>
      <rPr>
        <i/>
        <sz val="11"/>
        <rFont val="Times New Roman"/>
        <family val="1"/>
      </rPr>
      <t xml:space="preserve"> </t>
    </r>
    <r>
      <rPr>
        <sz val="11"/>
        <rFont val="Times New Roman"/>
        <family val="1"/>
      </rPr>
      <t>Soil erosion valuation using advanced laboratory measurement methods to support climate resilient agriculture and food security</t>
    </r>
  </si>
  <si>
    <t xml:space="preserve">Yes, an exhaustive list of stakeholders was defined along with the NDE and project proponent and all these stakeholders were informed about the project before it was approved, gender considerations were included
Since the project will be implemented in local communities, the project proponent ensured the connection with the local community that had been involved and informed of the preparation of the request before it was submitted to the AFCIA programme. Due to a language barrier, all previous meetings were held by the project proponent. The response plan, once drafted and before it was signed by all parties was explained to the community by the project proponent. </t>
  </si>
  <si>
    <r>
      <t>USP 11: [Honduras]</t>
    </r>
    <r>
      <rPr>
        <i/>
        <sz val="11"/>
        <rFont val="Times New Roman"/>
        <family val="1"/>
      </rPr>
      <t xml:space="preserve"> </t>
    </r>
    <r>
      <rPr>
        <sz val="11"/>
        <rFont val="Times New Roman"/>
        <family val="1"/>
      </rPr>
      <t xml:space="preserve">Designing nature-based solutions with an ethnic and gender-equity approach, to increase the resilience of rural mountain communities in protected natural areas affected by extreme weather events in Honduras </t>
    </r>
  </si>
  <si>
    <r>
      <t>USP 12: [Mongolia]</t>
    </r>
    <r>
      <rPr>
        <i/>
        <sz val="11"/>
        <rFont val="Times New Roman"/>
        <family val="1"/>
      </rPr>
      <t xml:space="preserve"> </t>
    </r>
    <r>
      <rPr>
        <sz val="11"/>
        <rFont val="Times New Roman"/>
        <family val="1"/>
      </rPr>
      <t>Enhancing climate resilience and economic sustainability of livestock farming in a rural community of Mongolia</t>
    </r>
  </si>
  <si>
    <t>This project fully funded by the CTCN has followed the procedures of the CTCN. Criteria such as the technology apsects of the technical assistance were analysed to make sure the technology was innovative and transformative in the context of Honduras. Risk identification and mitigation solutions were listed and proposed, expected climate change risks and benefits were defined and reported in a matrix, co -benefits with the SDG were considered. In addition, a SRIF will be developed in the next reporting period</t>
  </si>
  <si>
    <t xml:space="preserve">Yes. an exhaustive list of stakeholders was defined along with the NDE and project proponent and all these stakeholders were informed about the project before it was approved, gender considerations were included
The role of the project proponent has been key to ensure the involvement and communication with the community. The programme proponent selected a community which whom he had worked before. The community was involved, through the project proponent, in the definition of the Response Plan. Visit on sites were organised during the definition of the RP and were made in local language. </t>
  </si>
  <si>
    <t>This project fully funded by the CTCN has followed the procedures of the CTCN. Criteria such as the technology apsects of the technical assistance were analysed to make sure the technology was innovative and transformative in the context of Mongolia. Risk identification and mitigation solutions were listed an d proposed, expected climate change risks and benefits were defined and reported in a matrix, co -benefits with the SDG were considered. In addition, a SRIF will be developed in the next reporting period</t>
  </si>
  <si>
    <t>The risk analysis included: the risk, the consequence, the probability and the mitigation measures. For this project, environmental risks were defined as low, social risks were defined as low. Communication risks were defined as Medium as before virtual connection with rural comunities in Mongolia could be challenging. For the same reasons the involvement of the community has also been rated as medium</t>
  </si>
  <si>
    <t xml:space="preserve">UNEP has ensured that gender equality is included among the selection criteria of the proposals selected by CTCN to be funded by AFCIA. In addition, Safeguards Risk Identification Forms (SRIF) have been developed following UNEP Environmental and Social Sustainability Framework (ESSF, approved in February 2020) and related guidance on Environmental and Social Safeguards and Stakeholder Response mechanisms. Gender equality is a guiding principle of UNEP screening checklist. It is mainstreamed throughout the safeguards but is also the center of three specific questions in the first section of the SRIF to ensure the project does not have unintended negative impacts on gender equality. 
</t>
  </si>
  <si>
    <t>Yes. Criteria on Gender equality and empowerment of vulnerable groups, including women and youth has been applied during the selection process of the submitted concept notes. The SRIF have been submitted and approved by UNEP for all projects funded by AFCIA and include low risk project with low risks related to gender. Projects entirely co-financed by AFCIA will develop thier SRIF during next reporting period</t>
  </si>
  <si>
    <t>During the period from October 2021 to October 2022, the following webinars were held to build capacity and increase quality of requests submitted: 
- For Africa region, a webinar was held on 31st of July 2022, 
- for LAC the webinar was organized on July 12th 2022. 
- For Asia, no webinar but bilateral calls were scheduled with the LDCs. 
- For Africa and LAC, special sessions on AFCIA were organized during the Climate Weeks in presence of most of the NDEs of the region. Asia didn’t have any Climate Week organized this year.
The three calls for proposals were launched and closed. 
12 requests have been selected through the first two calls for proposals and are under implementation among which 4 partially or entirely co-funded by the CTCN (Maldives, Sudan, Mongolia, Honduras) 
Additionally, 13 projects will be selected through the last call for proposal for a total of 25 projects implemented under AFCIA. 
From these 13, 3 concept noted have already been fully drafted. 
Finally, 4 requests have been abandoned to date (Chad, Georgia, Tunisia, Philippines) at advance stages:
•	Chad because the project proponent an  NGO would not accept the procedures of the CTCN (and wanted to receive the assets and implement the project by themselves)
•	Georgia finalized the bidding oprocess, but the selected partner refused to sign the contract with UNEP because of tax exemption issues between Georgia and UNEP
•	Tunisia : same case as Chad, the project proponent, an NGO wanted to implement the project by themselves.
•	Philippines: same case as Chad, the project proponent, an NGO wanted to implement the project by themselves</t>
  </si>
  <si>
    <r>
      <t>The CTCN webpage as well as the Project dashboard (a specific page with graphs illustrating the work undertaken by the CTCN)  are regularly updated. The dashboard can be found in CTCN / Technical Assistance /Facts and Figures. However no filter in the dashboard allow to differentiate AFCIA proposals from the rest of CTCN technical a</t>
    </r>
    <r>
      <rPr>
        <sz val="11"/>
        <rFont val="Calibri"/>
        <family val="2"/>
        <scheme val="minor"/>
      </rPr>
      <t xml:space="preserve">ssistance </t>
    </r>
    <r>
      <rPr>
        <sz val="11"/>
        <rFont val="Calibri (Body)"/>
      </rPr>
      <t xml:space="preserve">yet. This requirement has been raised to the communication team and should be addressed at the soonest.  </t>
    </r>
    <r>
      <rPr>
        <sz val="11"/>
        <color theme="1"/>
        <rFont val="Calibri"/>
        <family val="2"/>
        <scheme val="minor"/>
      </rPr>
      <t xml:space="preserve">
In the webinar organized for the Africa region on the 21 July 2022 up to 28 countries participated, in LAC webinar on 12 July 2022 up to 12 countries participated. For Asia, bilateral meetings were held with at least 10 eligible countries. 
In addition, over 10 meetings with ICLEI were held at global and regional levels to inform them and their partners of the 3rd call for projects.
Two side events organized at COP 27 in Egypt were promoting AFCIA including a joint event co-organized by CTCN - AF and UNDP at the Innovation Hub of the CTCN on November 17th, 2022 and  side event organized in the European Commission pavilion, during an event about "Partnerships for the transfer, and diffusion of transformational adaptation technologies" held on Nov 12th, 2022
Emails were  sent by UNEP to its adaptation, academia and universities networks to inform them about the 3rd call for projects. 
A success story including professional pictures taken by Reuters for the project in Burundi was prepared and publihsed by UNEP and is accessible at the following this link: https://www.unep.org/news-and-stories/story/can-portable-dam-help-africa-counter-rising-waters </t>
    </r>
  </si>
  <si>
    <t xml:space="preserve">A Communication Strategy and Outreach Plan was developed and is being implemented. A significant number of AFCIA outreach and dissemination events and initiatives have reached over 87 countries. These include: 
- CTCN Youth Climate Innovation Labs and Gender-Just Climate Solutions programmes organized every year by regions. The process is quite long (around 4 months in average). For the first time Innovation Labs were also launched in MENA region during the summer (and are still ongoing). 
- AFCIA regional webinars and bilateral meetings for Asia pacific region organized in July 2022 for LAC and Africa Region. Bilateral meetings in Asia have been organized throughout the reporting period ever in-person or virtually. 
- CTCN Regional Forums for the NDEs in 2022 (held during the Regional Climate Weeks 2022), organized in July and August 2022 respectively in LAC and Africa. The UNFCCC did not organize Climate Week in Asia in 2022. 
In addition the following communication efforts have been undertaken:				
Producing joint communication materials : one photo reportage was made by REUTERS (professional reporter) in Burundi during the piloting of the project. 		
Dissemination of joint communication materials (videos, press releases, publication): One success story was produced and published by UNEP on the project in Burundi project			
Dissemination of project updates (via CTCN website). 			
Regular newsletters published by UNEP and CTCN promoting the bidding processes recently launched. 				
Events: One side event at COP 27 organized jointly between the AF, the CTCN and UNDP at the UNFCCC Innovation Hub on Nov 17th, 2022. The project in Burundi was also promoted during a side event organized in the European Commission pavilion, during an event about "Partnerships for the transfer, and diffusion of transformational adaptation technologies" held on Nov 12th, 2022.  					
12 projects are currently  under implementation. </t>
  </si>
  <si>
    <t xml:space="preserve">• IPs/Network Members´ selection for the two first calls for AFCIA projects is being finalized, with 12 projects under implementation. 
Between October 2020 and October 2021, 3 IPs were contracted. (Burundi, Saint Kitts, Bahamas). Between the reporting period from Octber 2021 to October 2022  9  IPs were contracted (Liberia, Zambia, Ghana, Vietnam, Nepal, Maldives, Sudan, Mongolia, Honduras). 
As a result of the 3rd call, 13  additional IPs will be contracted. The contracting  process is expected to be finalized by October 2024. </t>
  </si>
  <si>
    <t>Project implementation is well on track based on initial workplan. The high number of applications received for the 3 call for proposals shows the large interest and need of countries for adaptation-related technical assistance. The increase in the number of eligible applications received from one call to the next (47 for the 1st, 57 for the 2nd and 104 for the 3rd) show the progresses made in reaching out to potential applicants. Stakeholders beyond CTCN focal points and governments, such as small and medium sizes cities from developing countries have been strongly encouraged to participate to the 3rd call with the help and collaboration of ICLEI. Academia, think tank, research centres of developing countries were also contacted through UNEP's networks and partnerships to foster their participation. NGOs, and private sectors were invited through the network of the CTCN composed by more than 800 institutions. This effort resulted in more than 90 proposals submitted by non-governmental stakeholder in the last call for proposal which constitute a drastic increase in comparison to the first two calls for proposal. In addition, bilateral meetings and in -person sessions on AFCIA were organized with the NDEs interested for in the 3 regions to support the preparation and the submission of high-quality proposals. Nonetheless and despite those efforts, it appeared that only a very limited number of proposals were responding to all AFCIA selection criteria among the eligible aplications of the third call for proposal drastically limiting CTCN's choice in the selection process. The still limited quality of the proposals received shows a low capacity especially among stakeholders beyond NDE including the universities, academia, think tanks and centres of research. Increased capacity building efforts among those groups would have been needed to maximise their chances of being selected. On the other hand, LDCs and SIDs are well represented among proposals submitted and selected, they represent 10 out of the 12 requests under implementation to date. 4 proposal received from the first two calls for projects are being partially or entirely co-financed by the CTCN (Maldives, Sudan, Honduras and Mongolia). Lessons learned of the first two calls for proposal have been compiled and used to inform the third and last call for proposal that was closed on Sept 30th, 2022 through two different webinars organised in July (one for Latin America and one for Africa region) with the participation of 32 countries. Sharing experiences and lessons leared will continue during project implementation. Environmental and Social Assessment (Safeguard Risk Identification Form) have been developed and approved by UNEP for each project funded by AFCIA and shared through CTCN website and to all relevant project stakeholders. All projects have been rated low risk. SRIF for the three projects fully co-financed by CTCN will have to be developed during the next reporting period. Next reporting period should be focused on ensuring an efficient implementation of the 12 AFCIA funded and co-financed projects, selecting the 13 remaining projects to be funded while putting a strong emphasis on exchange of lessons learned and putting in place strong bases to scale up the most promising adaptation technologies coming out of the programme. Finally the dashboard will need to be tailored and communication efforts pursued for greater programme visibility</t>
  </si>
  <si>
    <t xml:space="preserve">8 projects funded and implemented under the AFCIA acceleration component to date and focused on testing innovative adaptation technologies (Burundi, Liberia, Zambia, Saint Kitts,  Nepal, Vietnam, Maldives, Sudan) </t>
  </si>
  <si>
    <t>Bahamas (on hold) and Ghana projects are funded under the enabling environment component of AFCIA. In addition, Honduras and Mongolia are fully co-financed by CTCN under this AFCIA window</t>
  </si>
  <si>
    <r>
      <t xml:space="preserve">The development of project concept notes (TOR), rather than being led by CTCN Consortium Partners (CPs), as per programme proposal, have been supported internally by CTCN experts, working closely together with NDEs, PPs and DAs (and in some cases with key stakeholders).
This was due mainly to:
  •   lack of appetite from CPs to take up the formulation of project concept notes, since UN/CTCN procurement rules preclude those who are involved TOR development to bid for those projects. 
  •   the need for continued support to explore more innovative technology solutions and establishing clear climate rational of project concepts to fine tune TA requests (based on the feedback received from NDEs and PPs during the first AFCIA call).
This modality (not anticipated in the programme proposal) has allowed for:
  •   Greater engagement of national entities in the co-development of their project concept notes, which is expected to lead to greater ownership and sustainability of project results
  •   Shorter timelines (from request submission to bidding)
  •   Reduced expenditure (budget allocated to project concept note development has not been spent </t>
    </r>
    <r>
      <rPr>
        <sz val="10"/>
        <color theme="1"/>
        <rFont val="Times New Roman"/>
        <family val="1"/>
      </rPr>
      <t>and will be reallocated</t>
    </r>
    <r>
      <rPr>
        <sz val="10"/>
        <color rgb="FF000000"/>
        <rFont val="Times New Roman"/>
        <family val="1"/>
      </rPr>
      <t xml:space="preserve">. </t>
    </r>
    <r>
      <rPr>
        <sz val="10"/>
        <rFont val="Times New Roman"/>
        <family val="1"/>
      </rPr>
      <t xml:space="preserve">Considering that the "Grants to Network Partners" allocated to the component 3 of the project ( development of full proposals) is quite limited (70k for 2 full scale proposals), the budget category "Grants to Network Partner" of the component 1 (Concept notes) is allocated to finance the concept note that precedes the formulation of the full proposal. </t>
    </r>
    <r>
      <rPr>
        <sz val="10"/>
        <color rgb="FF000000"/>
        <rFont val="Times New Roman"/>
        <family val="1"/>
      </rPr>
      <t xml:space="preserve">
However, it should be noted that this modality has required significant human resources from CTCN (in terms of its experts’ time), while not benefiting from the expertise of CTCN CPs. 
In the future, and for the formulation of the TOR of the last </t>
    </r>
    <r>
      <rPr>
        <sz val="10"/>
        <rFont val="Times New Roman"/>
        <family val="1"/>
      </rPr>
      <t>13</t>
    </r>
    <r>
      <rPr>
        <sz val="10"/>
        <color theme="9"/>
        <rFont val="Times New Roman"/>
        <family val="1"/>
      </rPr>
      <t xml:space="preserve"> </t>
    </r>
    <r>
      <rPr>
        <sz val="10"/>
        <color rgb="FF000000"/>
        <rFont val="Times New Roman"/>
        <family val="1"/>
      </rPr>
      <t xml:space="preserve">projects that will be selected through the third and last call, other modalities may be explored to combine continued support from CTCN experts and greater engagement of NDEs, DAs, PP, as well as support from CTCN CPs, Network Members, or external consultants with stronger sectorial/technical expertise in some specific cases. </t>
    </r>
  </si>
  <si>
    <t>Maldives (partially co-financed by CTCN): the indicators will be included in the project M&amp;E framework and impact will be assess at project's closure</t>
  </si>
  <si>
    <t>Vietnam : the indicators will be included in the project M&amp;E framework and impact will be assess at project's closure</t>
  </si>
  <si>
    <t>Sudan Soil mapping (fully co-financed by CTCN): the indicators will be included in the project M&amp;E framework and impact will be assess at project's closure</t>
  </si>
  <si>
    <t>Honduras (fully co-financed by CTCN): the indicators will be included in the project M&amp;E framework and impact will be assess at project's closure</t>
  </si>
  <si>
    <t>Mongolia (fully co-financed by CTCN): the indicators will be included in the project M&amp;E framework and impact will be assess at project's closure</t>
  </si>
  <si>
    <t xml:space="preserve">8 projects funded under AFCIA  technology acceleration window </t>
  </si>
  <si>
    <t>12 projects funded and implemented under the AFCIA to date (Burundi, Liberia, Zambia, Saint Kitts, Nepal, Vietnam, Bahamas, Ghana, Maldives, Sudan, Mongolia and Honduras)</t>
  </si>
  <si>
    <t xml:space="preserve">12 projects are under implementation + 3 concept notes for future projects have been fully drafted and are at siging / contracting stage (Mozambique, Sudan EWS, Mali) and 4 concept notes have been fully developed before being abandonned (Chad, Georgia, Tunisia and Philippines) </t>
  </si>
  <si>
    <r>
      <t>Based on numerous discussions with NDEs and project proponents in the different regions and on the responses received to the three calls for submission of AFCIA technology concepts, key lessons learned can be summarized as follows:
  •   There is a large appetite and need for adaptation-related technical assistance in developing countries (200 requests received in the first 6 months of the AFCIA programme, with an increase in the number of submissions from the first to the second calls) and 205 applications received only during the 3rd and last call for projects, closed on 30th of September 2022. 
  •   Outreach/communication activities about the programme, in particular conveying the message that CTCN's support is available from the very early stages of ideas/technology concepts, have a had a positive effect in countries response to the programme (with the largest number of submissions in the third and last call). 
  •   Developing countries, in particular LCDs and SIDS, continue to need support to articulate their adaptation technology demands. This is even more notifiable for the Caribbean reg</t>
    </r>
    <r>
      <rPr>
        <sz val="11"/>
        <rFont val="Times New Roman"/>
        <family val="1"/>
      </rPr>
      <t xml:space="preserve">ion and among non-governmental stakeholders. Also, non governmental stakeholder need to be trained and capacitated to increase the rate of selected applications submitted by academia, centers of research, universities and think tanks for example. Current limitation prevent their applications from being selected by the AFCIA programme. </t>
    </r>
    <r>
      <rPr>
        <sz val="11"/>
        <color rgb="FF000000"/>
        <rFont val="Times New Roman"/>
        <family val="1"/>
      </rPr>
      <t xml:space="preserve">
  •   Where applications are cross sectoral in nature, a combination of adaptation and mitigation technologies should be considered and encouraged to generate transformative impact.</t>
    </r>
  </si>
  <si>
    <t>Co-funded by CTCN</t>
  </si>
  <si>
    <t>Sub Total Component 2</t>
  </si>
  <si>
    <t xml:space="preserve">Sub Total Component 1 </t>
  </si>
  <si>
    <t xml:space="preserve">Sub Total Component 3 </t>
  </si>
  <si>
    <t xml:space="preserve">SS 2: Climate Change and Disaster Risks : Impact and probability rated as Low under the SRIF. Main risks identified are:                     
A/outputs and outcomes sensitive or vulnerable to potential impacts of climate change (e.g. changes in precipitation, temperature, salinity, extreme events). The risk level is evaluated as level 2 as the effectiveness of the infiltration gallery system being piloted may be impacted by extreme weather events and by e.g. changes the amount of precipitation and surface runoff. 
SS 3: Pollution Prevention and Resource Efficiency : Impact and probability rated as 2 under the SRIF. Main risks identified are:           
B/Significant consumption of energy, water, or other material inputs. Though no significant consumption of material inputs is expected, risk level is assessed as level 2.  It is noted that the gallery system to be installed requires gravel to encase the gallery pipeline. Measures have been taken in tendering to avoid utilization of local coral gravel (as per government regulations); gravel will likely be imported from overseas
</t>
  </si>
  <si>
    <r>
      <t xml:space="preserve">   •  The project is well on track, having now set a solid base for future phases of the programme. Some adjustments were made to enhance capacity of eligible countries in engaging with the programme (AFCIA).
   •  Outreach activities and sourcing of innovation micro-grant proposals are two of the areas where progress was made, setting a solid foundation for the programme. Strategies and activities set in place by the CTCN have allowed for accelerated access of countries to this new programme and have resulted in more than 400 submissions from 87 countries,</t>
    </r>
    <r>
      <rPr>
        <sz val="11"/>
        <rFont val="Times New Roman"/>
        <family val="1"/>
      </rPr>
      <t xml:space="preserve"> from which 12 technology concepts are already under implementation  and 13 more will be selected / contracted /</t>
    </r>
    <r>
      <rPr>
        <sz val="11"/>
        <color theme="1"/>
        <rFont val="Times New Roman"/>
        <family val="1"/>
      </rPr>
      <t xml:space="preserve"> </t>
    </r>
    <r>
      <rPr>
        <sz val="11"/>
        <rFont val="Times New Roman"/>
        <family val="1"/>
      </rPr>
      <t xml:space="preserve">implemented. 
</t>
    </r>
    <r>
      <rPr>
        <sz val="11"/>
        <color theme="1"/>
        <rFont val="Times New Roman"/>
        <family val="1"/>
      </rPr>
      <t xml:space="preserve">   •  Outreach: Leveraging broader UNEP and CTCN networks and communication tools (e.g., website, newsletter, social media, media outreach, and joint communication materials), and strategically selecting initiatives to expand AFCIA outreach and developed capacity of countries on innovation adaptation technologies, have been key in the promotion of the third and last call. the CTCN has worked with its partners (UNEP, UNDP but also ICLEI, as well as their network of research centres and academia) to ensure a broader participation of all type of stakeholders. This has resulted in a higher number of participation from non governmental institutions (up to 87 in the last call f</t>
    </r>
    <r>
      <rPr>
        <sz val="11"/>
        <rFont val="Times New Roman"/>
        <family val="1"/>
      </rPr>
      <t>or projects only). Unfortunately almost half of these new applications were deemed not eligible during the 1st step of the screening as the template used for submission was incorrect and the endorsement of the NDE and AF focal point was missing. In addition, most of the eligible applications were not strong enough to be selected as per AFCIA criteria. This can be explained by the fact that the information about the 3rd call was voluntarily widely disseminated to non governmental organizations through CTCN, UNEP as well as ICLEI and other partner´s network, but most of them wouldn't have had the chance to join one of the webinars organized to present the lessons learnt and information about the 3rd call.</t>
    </r>
    <r>
      <rPr>
        <sz val="11"/>
        <color theme="1"/>
        <rFont val="Times New Roman"/>
        <family val="1"/>
      </rPr>
      <t xml:space="preserve">  Initiatives that proved most effective include the CTCN Regional NDE Forums held during UNFCCC Regional Climate Weeks 2022, outreach among Youth and women’s climate change initiatives via CTCN Youth Climate Innovation Labs and Gender-Just Climate Solutions programmes, and regional webinars targeting NDEs and Network Members to share early lessons from AFCIA. Two side events organized at COP 27 in Egypt were promoting AFCIA including a joint event co-organized by CTCN - AF and UNDP at the Innovation Hub of the CTCN on November 17th, 2022 and  side event organized in the European Commission pavilion, during an event about "Partnerships for the transfer, and diffusion of transformational adaptation technologies" held on Nov 12th, 2022.  			
   •  Sourcing of innovation micro-grant proposals: The outreach efforts mentioned, combined with direct engagement and support provided by CTCN experts to NDEs (in particular to LDC and SIDS countries) have resulted in the high number of submissions in the last call for projects.  The continued contact with NDEs allowed CTCN regional teams to detect and respond to the need for iterative fine-tuning of TA requests, working collaboratively with NDEs, DAs and proponents to co-develop project concept notes. This adjustment to the planned activities (development of TOR in-house, rather than by recruitment of Consortium Partners) received very positive response from NDEs and other stakeholders and has allowed the AFCIA programme to proceed at a rapid pace, registering at the end of the reporting period 12 project concept notes (TOR) which are now under implementation.
   •  CTCN will continue to draw on lessons learned from AFCIA to better respond to countries’ needs. It has already included ‘Capacity building for national systems of innovation on climate technology’ in CTCN Annual Operating Plan 2023-2027 and will benefit AFCIA as NDEs will be trained to these concepts. Actually systems of innovation have been defined as an enabler for CTCN next Programme of Work (PoW) along with digitalization. However, given the large appetite and need of adaptation-related technical assistance in developing countries, additional initiatives for scaling up current level of support should be explored. </t>
    </r>
  </si>
  <si>
    <t>National / Regional / Local</t>
  </si>
  <si>
    <t xml:space="preserve">While all risks probability and impact levelsremain low, main risks identified through the SRIF relate to: 
SS 2: Climate Change and Disaster Risks: 
A/The selected area is expected to suffer floods and drought time as it has occurred in the past. The frequency of floods and drought are expected to increase due to climate change. This technology, is found feasible, would lead to building resilience of the local communities. 
B/There are local communities vulnerable to the impacts of climate change and disaster risks (e.g. considering level of exposure and adaptive capacity).           
</t>
  </si>
  <si>
    <t>While all risks probability and impact levelsremain low, main risks identified through the SRIF relate to: 
SS 2:	Climate Change and Disaster Risks:            
A/areas that are now or are projected to be subject to natural hazards such as extreme temperatures, earthquakes, extreme precipitation and flooding, landslides, droughts, severe winds, sea level rise, storm surges, tsunami or volcanic eruptions in the next 30 years. The selected area is expected to suffer dry spells and drought conditions, high flooding and landslides, as it has occurred in the past.</t>
  </si>
  <si>
    <t xml:space="preserve">While all risks probability and impact levelsremain low, main risks identified through the SRIF relate to: 
SS 2: Climate Change and Disaster Risks                
A/ The selected areas are now or are projected to be subject to natural hazards such as extreme temperatures, earthquakes, extreme precipitation and flooding, landslides, droughts, severe winds, sea level rise, storm surges, tsunami or volcanic eruptions in the next 30 years. The historical climate change scenarios include increased average annual temperatures of 0.8°C throughout the country, a 15.7% increase of hot nights which lead to decline in mean annual rainfall. Agriculture is a major sector of Liberia employing more than 70% of the population.  
B/ Local communities vulnerable to the impacts of climate change and disaster risks (e.g. considering level of exposure and adaptive capacity).     
SS 7: Indigenous Peoples   :                                             
C/ Areas where indigenous peoples are present, or uncontacted or isolated indigenous peoples inhabit or where it is believed these peoples may inhabit. In Liberia there are at least sixteen ethnic groups. The small Dei group lives in Montserrado County near the coast and Monrovia, primarily between the Lofa and St. Paul rivers. Gbandi and Mende also live in upper Lofa County.  No indigenous people have been identified to live in Bong County. The rating of the safeguards has been scored as level 2 as it is unknown at this stage if the project will be implemented in Lofa or in Bong. 
</t>
  </si>
  <si>
    <t xml:space="preserve">While all risks probability and impact levelsremain low, main risks identified through the SRIF relate to: 
SS 2:	Climate Change and Disaster Risks
 A/Areas that are now or are projected to be subject to natural hazards such as extreme temperatures, earthquakes, extreme precipitation and flooding, landslides, droughts, severe winds, sea level rise, storm surges, tsunami or volcanic eruptions in the next 30 years.  Bahamas is highly vulnerable to extreme climate events such as hurricanes.  
SS 6:	Displacement and Involuntary Resettlement.
B/Full or partial physical displacement or relocation of people (whether temporary or permanent). The project will develop a framework and feasibility study to implement standardization of stalls and a sustainable program for the establishment of open green spaces for Street Side Vendors, with the aim of reallocating street-side vendors from unsafe locations to open green spaces, to organize the informal sector of the economy into a more formalized sector. </t>
  </si>
  <si>
    <t xml:space="preserve">While all risks probability and impact levelsremain low, main risks identified through the SRIF relate to: 
SS 1: Biodiversity, Ecosystems and Sustainable Natural Resource:                                                  
A/adverse impacts specifically to habitats that are legally protected, officially proposed for protection, or recognized as protected by traditional local communities and/or authoritative sources (e.g., National Park, Nature Conservancy, Indigenous Community Conserved Area, (ICCA); etc.) The rating of the safeguards has been scored as a risk - level 2 as the project will be implemented in an unknown location and should impact the country at national level. 
SS 2: Climate Change and Disaster Risks.                   
B/Areas that are now or are projected to be subject to natural hazards such as extreme temperatures, earthquakes, extreme precipitation and flooding, landslides, droughts, severe winds, sea level rise, storm surges, tsunami, or volcanic eruptions in the next 30 years. Water crisis is being experienced in most parts of Zambia especially in drought prone areas. The situation has worsened due to the drying up of surface water resources which much of the population depends on. The reduced amount of rainfall being received because of climate change has negatively affected the water levels of the highly dependent surface water resources.                                                                                                                                                                       
SS 7: Indigenous Peoples :                      
C/ areas where indigenous peoples are present, or uncontacted or isolated indigenous peoples inhabit or where it is believed these peoples may inhabit. The rating of the safeguards has been scored as level 2 as the project will be implemented in an area that has not yet been selected, and will directly impact the country, at national level. </t>
  </si>
  <si>
    <t>While all risks probability and impact levelsremain low, main risks identified through the SRIF relate to: 
SS 2: Climate Change and Disaster Risks                        
A/areas that are now or are projected to be subject to natural hazards such as extreme temperatures, earthquakes, extreme precipitation and flooding, landslides, droughts, severe winds, sea level rise, storm surges, tsunami or volcanic eruptions in the next 30 years. Ghana’s 4th National communication to the UNFCCC indicates that temperatures in the country are most likely to increase by at least 3ºC by 2080 nationwide with the savanna regions recording temperatures above 30ºC. The impact of this increased temperature includes a decrease in the length of the wet season, an increase in the number of dry days per month, heatwaves and potential evapotranspiration leading to increasing risk of droughts.                          
B/ local communities vulnerable to the impacts of climate change and disaster risks (e.g. considering level of exposure and adaptive capacity. The agriculture sector in Ghana employs about 47% of the country’s labour force, most of which are smallholder farmers.                          
SS 7: Indigenous Peoples        
C/Areas where indigenous peoples are present or uncontacted or isolated indigenous peoples inhabit or where it is believed these peoples may inhabit The rating of the safeguards has been scored as level 2 as the project will be implemented at national level.</t>
  </si>
  <si>
    <t xml:space="preserve">While all risks probability and impact levelsremain low, main risks identified through the SRIF relate to: 
SS 2: Climate Change and Disaster Risks :                           
A/areas that are now or are projected to be subject to natural hazards such as extreme temperatures, earthquakes, extreme precipitation and flooding, landslides, droughts, severe winds, sea level rise, storm surges, tsunami or volcanic eruptions in the next 30 years. Vietnam was ranked by the Global Climate Risk Index 2020 as the sixth country in the world most affected by climate variability and extreme weather events over the period 1999-2018. 
SS 7: Indigenous Peoples:       
B/areas where indigenous peoples are present or uncontacted or isolated indigenous peoples inhabit or where it is believed these peoples may inhabit. The rating of the safeguards has been scored as level 2 as the project will be implemented in areas where indigenous peoples and ethnic minority groups live, though most of the activities of the project are related to environmental/water planning and management data and information.
</t>
  </si>
  <si>
    <t xml:space="preserve">While all risks probability and impact levelsremain low, main risks identified through the SRIF relate to: 
SS 2: Climate Change and Disaster Risks.                 
A/ areas that are now or are projected to be subject to natural hazards such as extreme temperatures, earthquakes, extreme precipitation and flooding, landslides, droughts, severe winds, sea level rise, storm surges, tsunami or volcanic eruptions in the next 30 years. The project is designed to help address projected climate impacts to rural farmer communities of Nepal. Climate change-induced risks threaten Nepal’s water dependent, climate sensitive agriculture sector, which alone employs over 2/3 of the country’s labour force and plays a key role in the livelihoods of 80% of the population. 
SS 7: Indigenous Peoples.         
B/ areas where indigenous peoples are present, or uncontacted or isolated indigenous peoples inhabit or where it is believed these peoples may inhabit. The rating of the safeguards has been scored as level 2 as it is unknown at this stage if the project will be implemented in areas involving indigenous peoples.
</t>
  </si>
  <si>
    <t xml:space="preserve">As per UNEP policy, impact assessments should be carried out only for Medium to High risks. SRIF will be developed and impact assessment developed if needed.   </t>
  </si>
  <si>
    <t>SRIF will be developed and environmental and social safeguard measures identified for risk rated medium to high as per UNEP rules and procedures</t>
  </si>
  <si>
    <t xml:space="preserve">SRIF will be developed and  further assessments and monitoring indicators developed if necessary (for medium to high risks) as per UNEP rules and procedures. </t>
  </si>
  <si>
    <t xml:space="preserve">Note: This table includes the planned budget for year 3 plus the remaining unspent budget reported for year 1  and 2 </t>
  </si>
  <si>
    <r>
      <t xml:space="preserve">As of  31st October 2022: 
•	</t>
    </r>
    <r>
      <rPr>
        <sz val="11"/>
        <rFont val="Times New Roman"/>
        <family val="1"/>
      </rPr>
      <t xml:space="preserve">12 projects are being implemented under </t>
    </r>
    <r>
      <rPr>
        <sz val="11"/>
        <color theme="1"/>
        <rFont val="Times New Roman"/>
        <family val="1"/>
      </rPr>
      <t xml:space="preserve">AFCIA for a total of USD </t>
    </r>
    <r>
      <rPr>
        <sz val="11"/>
        <color rgb="FFFF0000"/>
        <rFont val="Times New Roman"/>
        <family val="1"/>
      </rPr>
      <t>2,607,853</t>
    </r>
    <r>
      <rPr>
        <sz val="11"/>
        <color theme="1"/>
        <rFont val="Times New Roman"/>
        <family val="1"/>
      </rPr>
      <t xml:space="preserve"> </t>
    </r>
    <r>
      <rPr>
        <sz val="11"/>
        <color rgb="FFFF0000"/>
        <rFont val="Times New Roman"/>
        <family val="1"/>
      </rPr>
      <t xml:space="preserve">(USD 1,871,434.93 financed by AFCIA and USD 736,419 USD CTCN co-financed) </t>
    </r>
    <r>
      <rPr>
        <sz val="11"/>
        <color theme="1"/>
        <rFont val="Times New Roman"/>
        <family val="1"/>
      </rPr>
      <t>from the AFCIA programme.</t>
    </r>
    <r>
      <rPr>
        <sz val="11"/>
        <color theme="5"/>
        <rFont val="Times New Roman"/>
        <family val="1"/>
      </rPr>
      <t xml:space="preserve"> </t>
    </r>
    <r>
      <rPr>
        <sz val="11"/>
        <rFont val="Times New Roman"/>
        <family val="1"/>
      </rPr>
      <t xml:space="preserve">These projects include Burundi, Saint Kitts, Liberia, Zambia, Vietnam, Nepal, Maldives, Bahamas, Ghana, Honduras, Mongolia, Sudan. 
Among those:  
- One project (Bahamas) has been put on hold (see footnote 1 below)
- One project (Maldives) is being partially co-financed by CTCN for 36,789 usd
- Three projects (Sundan, Honduras and Mongolia) are being entirely co-financed by CTCN (see footnote 2 below) for respectively 250,030, 240,000 and 209,600 usd.  </t>
    </r>
    <r>
      <rPr>
        <sz val="11"/>
        <color theme="1"/>
        <rFont val="Times New Roman"/>
        <family val="1"/>
      </rPr>
      <t xml:space="preserve">
</t>
    </r>
  </si>
  <si>
    <t xml:space="preserve">All risks were rated as low during the risk screening process (SRIF)  </t>
  </si>
  <si>
    <t xml:space="preserve"> All risks were rated as low during the risk screening process (SRIF)  </t>
  </si>
  <si>
    <t>n/a</t>
  </si>
  <si>
    <t>an/a</t>
  </si>
  <si>
    <t xml:space="preserve">A Safeguard Risk Identification Form (SRIF) has been developed for the project and approved by UNEP ES Safeguard Officer. </t>
  </si>
  <si>
    <t xml:space="preserve">Safeguard Risk Identification Form (SRIF) has been approved by UNEP ES Safeguard Officer. </t>
  </si>
  <si>
    <t xml:space="preserve">SRIF has been approved by UNEP ES Safeguard Officer.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</si>
</sst>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_(&quot;$&quot;* #,##0.00_);_(&quot;$&quot;* \(#,##0.00\);_(&quot;$&quot;* &quot;-&quot;??_);_(@_)"/>
    <numFmt numFmtId="165" formatCode="_(* #,##0.00_);_(* \(#,##0.00\);_(* &quot;-&quot;??_);_(@_)"/>
    <numFmt numFmtId="166" formatCode="dd\-mmm\-yyyy"/>
    <numFmt numFmtId="167" formatCode="_(&quot;$&quot;* #,##0_);_(&quot;$&quot;* \(#,##0\);_(&quot;$&quot;* &quot;-&quot;??_);_(@_)"/>
  </numFmts>
  <fonts count="84">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i/>
      <sz val="11"/>
      <color theme="1"/>
      <name val="Calibri"/>
      <family val="2"/>
      <scheme val="minor"/>
    </font>
    <font>
      <sz val="11"/>
      <color rgb="FFFF0000"/>
      <name val="Times New Roman"/>
      <family val="1"/>
    </font>
    <font>
      <b/>
      <sz val="11"/>
      <color theme="0"/>
      <name val="Times New Roman"/>
      <family val="1"/>
    </font>
    <font>
      <sz val="11"/>
      <color rgb="FFFF0000"/>
      <name val="Calibri"/>
      <family val="2"/>
      <scheme val="minor"/>
    </font>
    <font>
      <b/>
      <sz val="11"/>
      <color theme="1"/>
      <name val="Calibri"/>
      <family val="2"/>
      <scheme val="minor"/>
    </font>
    <font>
      <b/>
      <i/>
      <sz val="11"/>
      <color theme="1"/>
      <name val="Times New Roman"/>
      <family val="1"/>
    </font>
    <font>
      <b/>
      <sz val="16"/>
      <color theme="1"/>
      <name val="Times New Roman"/>
      <family val="1"/>
    </font>
    <font>
      <sz val="9"/>
      <color rgb="FFFF0000"/>
      <name val="Calibri"/>
      <family val="2"/>
      <scheme val="minor"/>
    </font>
    <font>
      <i/>
      <sz val="9"/>
      <color theme="1"/>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sz val="11"/>
      <color theme="1"/>
      <name val="Calibri"/>
      <family val="2"/>
      <scheme val="minor"/>
    </font>
    <font>
      <sz val="10"/>
      <color rgb="FF000000"/>
      <name val="Times New Roman"/>
      <family val="1"/>
    </font>
    <font>
      <sz val="10"/>
      <color theme="1"/>
      <name val="Times New Roman"/>
      <family val="1"/>
    </font>
    <font>
      <sz val="10"/>
      <color theme="1"/>
      <name val="Calibri"/>
      <family val="2"/>
      <scheme val="minor"/>
    </font>
    <font>
      <sz val="9"/>
      <color rgb="FF0070C0"/>
      <name val="Times New Roman"/>
      <family val="1"/>
    </font>
    <font>
      <b/>
      <sz val="10"/>
      <color indexed="8"/>
      <name val="Times New Roman"/>
      <family val="1"/>
    </font>
    <font>
      <b/>
      <sz val="11"/>
      <color rgb="FFC00000"/>
      <name val="Times New Roman"/>
      <family val="1"/>
    </font>
    <font>
      <b/>
      <sz val="11"/>
      <name val="Calibri"/>
      <family val="2"/>
      <scheme val="minor"/>
    </font>
    <font>
      <sz val="11"/>
      <color theme="0" tint="-0.499984740745262"/>
      <name val="Calibri"/>
      <family val="2"/>
      <scheme val="minor"/>
    </font>
    <font>
      <b/>
      <sz val="9"/>
      <color rgb="FF000000"/>
      <name val="Times New Roman"/>
      <family val="1"/>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theme="1"/>
      <name val="Calibri (Body)"/>
    </font>
    <font>
      <i/>
      <sz val="11"/>
      <color rgb="FFFF0000"/>
      <name val="Times New Roman"/>
      <family val="1"/>
    </font>
    <font>
      <b/>
      <sz val="11"/>
      <color theme="9"/>
      <name val="Calibri (Body)"/>
    </font>
    <font>
      <sz val="11"/>
      <name val="Calibri"/>
      <family val="2"/>
    </font>
    <font>
      <b/>
      <sz val="12"/>
      <color theme="1"/>
      <name val="Calibri"/>
      <family val="2"/>
      <scheme val="minor"/>
    </font>
    <font>
      <b/>
      <sz val="12"/>
      <name val="Calibri"/>
      <family val="2"/>
      <scheme val="minor"/>
    </font>
    <font>
      <sz val="10"/>
      <color theme="9"/>
      <name val="Times New Roman"/>
      <family val="1"/>
    </font>
    <font>
      <sz val="11"/>
      <color theme="9"/>
      <name val="Times New Roman"/>
      <family val="1"/>
    </font>
    <font>
      <sz val="11"/>
      <color theme="5"/>
      <name val="Times New Roman"/>
      <family val="1"/>
    </font>
    <font>
      <i/>
      <sz val="11"/>
      <color theme="9"/>
      <name val="Times New Roman"/>
      <family val="1"/>
    </font>
    <font>
      <sz val="11"/>
      <color theme="9"/>
      <name val="Calibri"/>
      <family val="2"/>
      <scheme val="minor"/>
    </font>
    <font>
      <i/>
      <sz val="11"/>
      <color theme="9" tint="-0.249977111117893"/>
      <name val="Times New Roman"/>
      <family val="1"/>
    </font>
    <font>
      <sz val="11"/>
      <color theme="9" tint="-0.249977111117893"/>
      <name val="Times New Roman"/>
      <family val="1"/>
    </font>
    <font>
      <sz val="11"/>
      <name val="Calibri (Body)"/>
    </font>
    <font>
      <sz val="8"/>
      <color rgb="FF000000"/>
      <name val="Segoe UI"/>
      <family val="2"/>
    </font>
  </fonts>
  <fills count="21">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4"/>
        <bgColor indexed="64"/>
      </patternFill>
    </fill>
    <fill>
      <patternFill patternType="solid">
        <fgColor theme="3" tint="0.39997558519241921"/>
        <bgColor indexed="64"/>
      </patternFill>
    </fill>
    <fill>
      <patternFill patternType="solid">
        <fgColor rgb="FFFFC000"/>
        <bgColor indexed="64"/>
      </patternFill>
    </fill>
    <fill>
      <patternFill patternType="solid">
        <fgColor theme="0"/>
        <bgColor rgb="FF000000"/>
      </patternFill>
    </fill>
    <fill>
      <patternFill patternType="solid">
        <fgColor rgb="FFFFF4C5"/>
        <bgColor rgb="FF000000"/>
      </patternFill>
    </fill>
  </fills>
  <borders count="79">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thin">
        <color auto="1"/>
      </left>
      <right/>
      <top/>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right style="thin">
        <color auto="1"/>
      </right>
      <top/>
      <bottom style="medium">
        <color auto="1"/>
      </bottom>
      <diagonal/>
    </border>
    <border>
      <left style="thin">
        <color auto="1"/>
      </left>
      <right/>
      <top/>
      <bottom style="medium">
        <color auto="1"/>
      </bottom>
      <diagonal/>
    </border>
    <border>
      <left style="thin">
        <color indexed="64"/>
      </left>
      <right style="thin">
        <color auto="1"/>
      </right>
      <top/>
      <bottom style="medium">
        <color auto="1"/>
      </bottom>
      <diagonal/>
    </border>
    <border>
      <left style="thin">
        <color indexed="64"/>
      </left>
      <right style="thin">
        <color auto="1"/>
      </right>
      <top style="medium">
        <color auto="1"/>
      </top>
      <bottom/>
      <diagonal/>
    </border>
    <border>
      <left style="thin">
        <color indexed="64"/>
      </left>
      <right/>
      <top style="medium">
        <color auto="1"/>
      </top>
      <bottom/>
      <diagonal/>
    </border>
    <border>
      <left/>
      <right style="medium">
        <color auto="1"/>
      </right>
      <top/>
      <bottom style="thin">
        <color auto="1"/>
      </bottom>
      <diagonal/>
    </border>
    <border>
      <left/>
      <right/>
      <top/>
      <bottom style="thin">
        <color auto="1"/>
      </bottom>
      <diagonal/>
    </border>
    <border>
      <left style="thin">
        <color auto="1"/>
      </left>
      <right style="medium">
        <color auto="1"/>
      </right>
      <top/>
      <bottom/>
      <diagonal/>
    </border>
    <border>
      <left style="medium">
        <color auto="1"/>
      </left>
      <right style="thin">
        <color auto="1"/>
      </right>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auto="1"/>
      </right>
      <top style="medium">
        <color auto="1"/>
      </top>
      <bottom style="medium">
        <color auto="1"/>
      </bottom>
      <diagonal/>
    </border>
    <border>
      <left/>
      <right style="medium">
        <color auto="1"/>
      </right>
      <top style="thin">
        <color auto="1"/>
      </top>
      <bottom/>
      <diagonal/>
    </border>
    <border>
      <left style="medium">
        <color indexed="64"/>
      </left>
      <right/>
      <top/>
      <bottom style="thin">
        <color auto="1"/>
      </bottom>
      <diagonal/>
    </border>
  </borders>
  <cellStyleXfs count="8">
    <xf numFmtId="0" fontId="0" fillId="0" borderId="0"/>
    <xf numFmtId="0" fontId="20" fillId="0" borderId="0" applyNumberFormat="0" applyFill="0" applyBorder="0" applyAlignment="0" applyProtection="0">
      <alignment vertical="top"/>
      <protection locked="0"/>
    </xf>
    <xf numFmtId="165" fontId="52" fillId="0" borderId="0" applyFont="0" applyFill="0" applyBorder="0" applyAlignment="0" applyProtection="0"/>
    <xf numFmtId="164" fontId="52" fillId="0" borderId="0" applyFont="0" applyFill="0" applyBorder="0" applyAlignment="0" applyProtection="0"/>
    <xf numFmtId="0" fontId="20" fillId="0" borderId="0" applyNumberFormat="0" applyFill="0" applyBorder="0" applyAlignment="0" applyProtection="0">
      <alignment vertical="top"/>
      <protection locked="0"/>
    </xf>
    <xf numFmtId="0" fontId="35" fillId="8" borderId="0" applyNumberFormat="0" applyBorder="0" applyAlignment="0" applyProtection="0"/>
    <xf numFmtId="0" fontId="33" fillId="6" borderId="0" applyNumberFormat="0" applyBorder="0" applyAlignment="0" applyProtection="0"/>
    <xf numFmtId="0" fontId="34" fillId="7" borderId="0" applyNumberFormat="0" applyBorder="0" applyAlignment="0" applyProtection="0"/>
  </cellStyleXfs>
  <cellXfs count="1197">
    <xf numFmtId="0" fontId="0" fillId="0" borderId="0" xfId="0"/>
    <xf numFmtId="0" fontId="21" fillId="0" borderId="0" xfId="0" applyFont="1"/>
    <xf numFmtId="0" fontId="1" fillId="0" borderId="0" xfId="0" applyFont="1"/>
    <xf numFmtId="0" fontId="3" fillId="0" borderId="0" xfId="0" applyFont="1"/>
    <xf numFmtId="0" fontId="5" fillId="0" borderId="0" xfId="0" applyFont="1"/>
    <xf numFmtId="0" fontId="7" fillId="0" borderId="0" xfId="0" applyFont="1" applyAlignment="1">
      <alignment vertical="top" wrapText="1"/>
    </xf>
    <xf numFmtId="0" fontId="6" fillId="0" borderId="0" xfId="0" applyFont="1" applyAlignment="1">
      <alignment vertical="top" wrapText="1"/>
    </xf>
    <xf numFmtId="0" fontId="6" fillId="0" borderId="0" xfId="0" applyFont="1"/>
    <xf numFmtId="0" fontId="0" fillId="0" borderId="0" xfId="0" applyAlignment="1">
      <alignment horizontal="left" vertical="center"/>
    </xf>
    <xf numFmtId="0" fontId="1" fillId="2" borderId="1" xfId="0" applyFont="1" applyFill="1" applyBorder="1" applyAlignment="1" applyProtection="1">
      <alignment horizontal="left" vertical="top" wrapText="1"/>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2" xfId="0" applyFont="1" applyFill="1" applyBorder="1" applyProtection="1">
      <protection locked="0"/>
    </xf>
    <xf numFmtId="166" fontId="1" fillId="2" borderId="4" xfId="0" applyNumberFormat="1" applyFont="1" applyFill="1" applyBorder="1" applyAlignment="1" applyProtection="1">
      <alignment horizontal="left"/>
      <protection locked="0"/>
    </xf>
    <xf numFmtId="0" fontId="21" fillId="0" borderId="0" xfId="0" applyFont="1" applyAlignment="1">
      <alignment horizontal="left" vertical="center"/>
    </xf>
    <xf numFmtId="0" fontId="21" fillId="0" borderId="0" xfId="0" applyFont="1" applyAlignment="1">
      <alignment wrapText="1"/>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4" fillId="2" borderId="1" xfId="0" applyFont="1" applyFill="1" applyBorder="1" applyAlignment="1">
      <alignment vertical="top" wrapText="1"/>
    </xf>
    <xf numFmtId="0" fontId="14" fillId="2" borderId="1" xfId="0" applyFont="1" applyFill="1" applyBorder="1" applyAlignment="1">
      <alignment horizontal="center" vertical="top" wrapText="1"/>
    </xf>
    <xf numFmtId="0" fontId="13" fillId="2" borderId="3" xfId="0" applyFont="1" applyFill="1" applyBorder="1" applyAlignment="1">
      <alignment vertical="top" wrapText="1"/>
    </xf>
    <xf numFmtId="0" fontId="13" fillId="2" borderId="4" xfId="0" applyFont="1" applyFill="1" applyBorder="1" applyAlignment="1">
      <alignment vertical="top" wrapText="1"/>
    </xf>
    <xf numFmtId="0" fontId="1" fillId="3" borderId="19" xfId="0" applyFont="1" applyFill="1" applyBorder="1"/>
    <xf numFmtId="0" fontId="1" fillId="3" borderId="20" xfId="0" applyFont="1" applyFill="1" applyBorder="1" applyAlignment="1">
      <alignment horizontal="left" vertical="center"/>
    </xf>
    <xf numFmtId="0" fontId="1" fillId="3" borderId="20" xfId="0" applyFont="1" applyFill="1" applyBorder="1"/>
    <xf numFmtId="0" fontId="1" fillId="3" borderId="21" xfId="0" applyFont="1" applyFill="1" applyBorder="1"/>
    <xf numFmtId="0" fontId="1" fillId="3" borderId="22" xfId="0" applyFont="1" applyFill="1" applyBorder="1"/>
    <xf numFmtId="0" fontId="1" fillId="3" borderId="23" xfId="0" applyFont="1" applyFill="1" applyBorder="1"/>
    <xf numFmtId="0" fontId="1" fillId="3" borderId="0" xfId="0" applyFont="1" applyFill="1" applyAlignment="1">
      <alignment horizontal="left" vertical="center"/>
    </xf>
    <xf numFmtId="0" fontId="1" fillId="3" borderId="0" xfId="0" applyFont="1" applyFill="1"/>
    <xf numFmtId="0" fontId="1" fillId="3" borderId="22" xfId="0" applyFont="1" applyFill="1" applyBorder="1" applyAlignment="1">
      <alignment horizontal="left" vertical="center"/>
    </xf>
    <xf numFmtId="0" fontId="1" fillId="3" borderId="23" xfId="0" applyFont="1" applyFill="1" applyBorder="1" applyAlignment="1">
      <alignment horizontal="left" vertical="center"/>
    </xf>
    <xf numFmtId="0" fontId="1" fillId="3" borderId="0" xfId="0" applyFont="1" applyFill="1" applyAlignment="1">
      <alignment horizontal="left" vertical="center" wrapText="1"/>
    </xf>
    <xf numFmtId="0" fontId="11" fillId="3" borderId="0" xfId="0" applyFont="1" applyFill="1" applyAlignment="1">
      <alignment horizontal="left" vertical="center"/>
    </xf>
    <xf numFmtId="0" fontId="9" fillId="3" borderId="0" xfId="0" applyFont="1" applyFill="1" applyAlignment="1">
      <alignment vertical="top" wrapText="1"/>
    </xf>
    <xf numFmtId="0" fontId="1" fillId="3" borderId="24" xfId="0" applyFont="1" applyFill="1" applyBorder="1"/>
    <xf numFmtId="0" fontId="1" fillId="3" borderId="25" xfId="0" applyFont="1" applyFill="1" applyBorder="1" applyAlignment="1">
      <alignment horizontal="left" vertical="center" wrapText="1"/>
    </xf>
    <xf numFmtId="0" fontId="1" fillId="3" borderId="25" xfId="0" applyFont="1" applyFill="1" applyBorder="1" applyAlignment="1">
      <alignment vertical="top" wrapText="1"/>
    </xf>
    <xf numFmtId="0" fontId="1" fillId="3" borderId="26" xfId="0" applyFont="1" applyFill="1" applyBorder="1"/>
    <xf numFmtId="0" fontId="13" fillId="3" borderId="23" xfId="0" applyFont="1" applyFill="1" applyBorder="1" applyAlignment="1">
      <alignment vertical="top" wrapText="1"/>
    </xf>
    <xf numFmtId="0" fontId="13" fillId="3" borderId="22" xfId="0" applyFont="1" applyFill="1" applyBorder="1" applyAlignment="1">
      <alignment vertical="top" wrapText="1"/>
    </xf>
    <xf numFmtId="0" fontId="13" fillId="3" borderId="0" xfId="0" applyFont="1" applyFill="1"/>
    <xf numFmtId="0" fontId="13" fillId="3" borderId="0" xfId="0" applyFont="1" applyFill="1" applyAlignment="1">
      <alignment vertical="top" wrapText="1"/>
    </xf>
    <xf numFmtId="0" fontId="14" fillId="3" borderId="0" xfId="0" applyFont="1" applyFill="1" applyAlignment="1">
      <alignment vertical="top" wrapText="1"/>
    </xf>
    <xf numFmtId="0" fontId="6" fillId="3" borderId="26" xfId="0" applyFont="1" applyFill="1" applyBorder="1" applyAlignment="1">
      <alignment vertical="top" wrapText="1"/>
    </xf>
    <xf numFmtId="0" fontId="21" fillId="3" borderId="19" xfId="0" applyFont="1" applyFill="1" applyBorder="1" applyAlignment="1">
      <alignment horizontal="left" vertical="center"/>
    </xf>
    <xf numFmtId="0" fontId="21" fillId="3" borderId="20" xfId="0" applyFont="1" applyFill="1" applyBorder="1" applyAlignment="1">
      <alignment horizontal="left" vertical="center"/>
    </xf>
    <xf numFmtId="0" fontId="21" fillId="3" borderId="20" xfId="0" applyFont="1" applyFill="1" applyBorder="1"/>
    <xf numFmtId="0" fontId="21" fillId="3" borderId="21" xfId="0" applyFont="1" applyFill="1" applyBorder="1"/>
    <xf numFmtId="0" fontId="21" fillId="3" borderId="22" xfId="0" applyFont="1" applyFill="1" applyBorder="1" applyAlignment="1">
      <alignment horizontal="left" vertical="center"/>
    </xf>
    <xf numFmtId="0" fontId="21" fillId="3" borderId="0" xfId="0" applyFont="1" applyFill="1"/>
    <xf numFmtId="0" fontId="21" fillId="3" borderId="23" xfId="0" applyFont="1" applyFill="1" applyBorder="1"/>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5" fillId="3" borderId="23" xfId="0" applyFont="1" applyFill="1" applyBorder="1"/>
    <xf numFmtId="0" fontId="1" fillId="3" borderId="0" xfId="0" applyFont="1" applyFill="1" applyAlignment="1">
      <alignment horizontal="center"/>
    </xf>
    <xf numFmtId="0" fontId="2" fillId="3" borderId="0" xfId="0" applyFont="1" applyFill="1"/>
    <xf numFmtId="0" fontId="1" fillId="3" borderId="0" xfId="0" applyFont="1" applyFill="1" applyAlignment="1">
      <alignment horizontal="right"/>
    </xf>
    <xf numFmtId="0" fontId="1" fillId="3" borderId="25" xfId="0" applyFont="1" applyFill="1" applyBorder="1"/>
    <xf numFmtId="0" fontId="23"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12" fillId="3" borderId="23" xfId="0" applyFont="1" applyFill="1" applyBorder="1"/>
    <xf numFmtId="0" fontId="0" fillId="3" borderId="23" xfId="0" applyFill="1" applyBorder="1"/>
    <xf numFmtId="0" fontId="24" fillId="3" borderId="19" xfId="0" applyFont="1" applyFill="1" applyBorder="1" applyAlignment="1">
      <alignment vertical="center"/>
    </xf>
    <xf numFmtId="0" fontId="24" fillId="3" borderId="22" xfId="0" applyFont="1" applyFill="1" applyBorder="1" applyAlignment="1">
      <alignment vertical="center"/>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1" fillId="3" borderId="24" xfId="0" applyFont="1" applyFill="1" applyBorder="1" applyAlignment="1">
      <alignment vertical="center"/>
    </xf>
    <xf numFmtId="0" fontId="1" fillId="3" borderId="25" xfId="0" applyFont="1" applyFill="1" applyBorder="1" applyAlignment="1">
      <alignment vertical="center"/>
    </xf>
    <xf numFmtId="0" fontId="1" fillId="3" borderId="26" xfId="0" applyFont="1" applyFill="1" applyBorder="1" applyAlignment="1">
      <alignment vertical="center"/>
    </xf>
    <xf numFmtId="0" fontId="2" fillId="3" borderId="16" xfId="0" applyFont="1" applyFill="1" applyBorder="1" applyAlignment="1">
      <alignment vertical="center" wrapText="1"/>
    </xf>
    <xf numFmtId="0" fontId="2" fillId="3" borderId="27" xfId="0" applyFont="1" applyFill="1" applyBorder="1" applyAlignment="1">
      <alignment vertical="center" wrapText="1"/>
    </xf>
    <xf numFmtId="0" fontId="2" fillId="3" borderId="28" xfId="0" applyFont="1" applyFill="1" applyBorder="1" applyAlignment="1">
      <alignment vertical="center" wrapText="1"/>
    </xf>
    <xf numFmtId="0" fontId="2" fillId="3" borderId="0" xfId="0" applyFont="1" applyFill="1" applyAlignment="1">
      <alignment horizontal="left" vertical="center" wrapText="1"/>
    </xf>
    <xf numFmtId="0" fontId="10" fillId="3" borderId="0" xfId="0" applyFont="1" applyFill="1" applyAlignment="1">
      <alignment horizontal="left" vertical="center" wrapText="1"/>
    </xf>
    <xf numFmtId="0" fontId="2" fillId="3" borderId="23" xfId="0" applyFont="1" applyFill="1" applyBorder="1" applyAlignment="1">
      <alignment horizontal="left" vertical="center" wrapText="1"/>
    </xf>
    <xf numFmtId="0" fontId="2" fillId="3" borderId="0" xfId="0" applyFont="1" applyFill="1" applyAlignment="1">
      <alignment horizontal="center" vertical="center" wrapText="1"/>
    </xf>
    <xf numFmtId="0" fontId="0" fillId="3" borderId="0" xfId="0" applyFill="1"/>
    <xf numFmtId="0" fontId="0" fillId="3" borderId="25" xfId="0" applyFill="1" applyBorder="1"/>
    <xf numFmtId="0" fontId="0" fillId="2" borderId="1" xfId="0" applyFill="1" applyBorder="1"/>
    <xf numFmtId="0" fontId="0" fillId="3" borderId="0" xfId="0" applyFill="1" applyAlignment="1">
      <alignment horizontal="left" vertical="center"/>
    </xf>
    <xf numFmtId="0" fontId="1" fillId="5" borderId="0" xfId="0" applyFont="1" applyFill="1" applyAlignment="1">
      <alignment horizontal="right" vertical="center"/>
    </xf>
    <xf numFmtId="0" fontId="1" fillId="3" borderId="0" xfId="0" applyFont="1" applyFill="1" applyAlignment="1">
      <alignment horizontal="right" vertical="center"/>
    </xf>
    <xf numFmtId="0" fontId="1" fillId="5" borderId="1" xfId="0" applyFont="1" applyFill="1" applyBorder="1" applyAlignment="1">
      <alignment horizontal="left" vertical="center"/>
    </xf>
    <xf numFmtId="0" fontId="21" fillId="3" borderId="19" xfId="0" applyFont="1" applyFill="1" applyBorder="1"/>
    <xf numFmtId="0" fontId="21" fillId="3" borderId="22" xfId="0" applyFont="1" applyFill="1" applyBorder="1"/>
    <xf numFmtId="0" fontId="25" fillId="3" borderId="0" xfId="0" applyFont="1" applyFill="1"/>
    <xf numFmtId="0" fontId="25" fillId="0" borderId="28" xfId="0" applyFont="1" applyBorder="1" applyAlignment="1">
      <alignment vertical="top" wrapText="1"/>
    </xf>
    <xf numFmtId="0" fontId="25" fillId="0" borderId="27" xfId="0" applyFont="1" applyBorder="1" applyAlignment="1">
      <alignment vertical="top" wrapText="1"/>
    </xf>
    <xf numFmtId="0" fontId="25" fillId="0" borderId="1" xfId="0" applyFont="1" applyBorder="1" applyAlignment="1">
      <alignment vertical="top" wrapText="1"/>
    </xf>
    <xf numFmtId="0" fontId="25" fillId="0" borderId="1" xfId="0" applyFont="1" applyBorder="1"/>
    <xf numFmtId="0" fontId="21" fillId="0" borderId="1" xfId="0" applyFont="1" applyBorder="1" applyAlignment="1">
      <alignment vertical="top" wrapText="1"/>
    </xf>
    <xf numFmtId="0" fontId="21" fillId="3" borderId="25" xfId="0" applyFont="1" applyFill="1" applyBorder="1"/>
    <xf numFmtId="0" fontId="27" fillId="0" borderId="1" xfId="0" applyFont="1" applyBorder="1" applyAlignment="1">
      <alignment horizontal="center" vertical="top" wrapText="1"/>
    </xf>
    <xf numFmtId="0" fontId="27" fillId="0" borderId="31" xfId="0" applyFont="1" applyBorder="1" applyAlignment="1">
      <alignment horizontal="center" vertical="top" wrapText="1"/>
    </xf>
    <xf numFmtId="0" fontId="27" fillId="0" borderId="1" xfId="0" applyFont="1" applyBorder="1" applyAlignment="1">
      <alignment horizontal="center" vertical="top"/>
    </xf>
    <xf numFmtId="0" fontId="21" fillId="0" borderId="0" xfId="0" applyFont="1" applyAlignment="1">
      <alignment horizontal="right"/>
    </xf>
    <xf numFmtId="0" fontId="21" fillId="3" borderId="19" xfId="0" applyFont="1" applyFill="1" applyBorder="1" applyAlignment="1">
      <alignment horizontal="right"/>
    </xf>
    <xf numFmtId="0" fontId="21" fillId="3" borderId="20" xfId="0" applyFont="1" applyFill="1" applyBorder="1" applyAlignment="1">
      <alignment horizontal="right"/>
    </xf>
    <xf numFmtId="0" fontId="21" fillId="3" borderId="22" xfId="0" applyFont="1" applyFill="1" applyBorder="1" applyAlignment="1">
      <alignment horizontal="right"/>
    </xf>
    <xf numFmtId="0" fontId="21" fillId="3" borderId="0" xfId="0" applyFont="1" applyFill="1" applyAlignment="1">
      <alignment horizontal="right"/>
    </xf>
    <xf numFmtId="0" fontId="1" fillId="3" borderId="22" xfId="0" applyFont="1" applyFill="1" applyBorder="1" applyAlignment="1">
      <alignment horizontal="right"/>
    </xf>
    <xf numFmtId="0" fontId="1" fillId="3" borderId="22" xfId="0" applyFont="1" applyFill="1" applyBorder="1" applyAlignment="1">
      <alignment horizontal="right" vertical="top" wrapText="1"/>
    </xf>
    <xf numFmtId="0" fontId="28" fillId="3" borderId="0" xfId="0" applyFont="1" applyFill="1" applyAlignment="1">
      <alignment horizontal="right"/>
    </xf>
    <xf numFmtId="0" fontId="4" fillId="3" borderId="0" xfId="0" applyFont="1" applyFill="1" applyAlignment="1">
      <alignment horizontal="right"/>
    </xf>
    <xf numFmtId="0" fontId="1" fillId="3" borderId="24" xfId="0" applyFont="1" applyFill="1" applyBorder="1" applyAlignment="1">
      <alignment horizontal="right"/>
    </xf>
    <xf numFmtId="0" fontId="1" fillId="3" borderId="25" xfId="0" applyFont="1" applyFill="1" applyBorder="1" applyAlignment="1">
      <alignment horizontal="right"/>
    </xf>
    <xf numFmtId="0" fontId="4" fillId="3" borderId="0" xfId="0" applyFont="1" applyFill="1"/>
    <xf numFmtId="0" fontId="1" fillId="3" borderId="0" xfId="0" applyFont="1" applyFill="1" applyAlignment="1">
      <alignment horizontal="left" vertical="top" wrapText="1"/>
    </xf>
    <xf numFmtId="0" fontId="28" fillId="3" borderId="1" xfId="0" applyFont="1" applyFill="1" applyBorder="1" applyAlignment="1">
      <alignment horizontal="center" vertical="center" wrapText="1"/>
    </xf>
    <xf numFmtId="0" fontId="21" fillId="3" borderId="24" xfId="0" applyFont="1" applyFill="1" applyBorder="1"/>
    <xf numFmtId="0" fontId="21" fillId="3" borderId="26" xfId="0" applyFont="1" applyFill="1" applyBorder="1"/>
    <xf numFmtId="0" fontId="0" fillId="9" borderId="1" xfId="0" applyFill="1" applyBorder="1" applyProtection="1">
      <protection locked="0"/>
    </xf>
    <xf numFmtId="0" fontId="22" fillId="3" borderId="20" xfId="0" applyFont="1" applyFill="1" applyBorder="1" applyAlignment="1">
      <alignment vertical="top" wrapText="1"/>
    </xf>
    <xf numFmtId="0" fontId="22" fillId="3" borderId="21" xfId="0" applyFont="1" applyFill="1" applyBorder="1" applyAlignment="1">
      <alignment vertical="top" wrapText="1"/>
    </xf>
    <xf numFmtId="0" fontId="0" fillId="0" borderId="0" xfId="0" applyAlignment="1">
      <alignment vertical="center" wrapText="1"/>
    </xf>
    <xf numFmtId="0" fontId="38" fillId="0" borderId="1" xfId="0" applyFont="1" applyBorder="1"/>
    <xf numFmtId="0" fontId="13" fillId="0" borderId="1" xfId="0" applyFont="1" applyBorder="1" applyAlignment="1">
      <alignment vertical="top" wrapText="1"/>
    </xf>
    <xf numFmtId="0" fontId="0" fillId="0" borderId="0" xfId="0"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28" fillId="13" borderId="0" xfId="0" applyFont="1" applyFill="1" applyAlignment="1">
      <alignment horizontal="left" vertical="top"/>
    </xf>
    <xf numFmtId="0" fontId="0" fillId="0" borderId="0" xfId="0"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21" fillId="0" borderId="7" xfId="0" applyFont="1" applyBorder="1" applyAlignment="1">
      <alignment horizontal="left" vertical="top" wrapText="1"/>
    </xf>
    <xf numFmtId="0" fontId="41" fillId="0" borderId="0" xfId="0" applyFont="1" applyAlignment="1">
      <alignment horizontal="left" vertical="top"/>
    </xf>
    <xf numFmtId="0" fontId="41" fillId="0" borderId="0" xfId="0" applyFont="1" applyAlignment="1">
      <alignment horizontal="left" vertical="top" wrapText="1"/>
    </xf>
    <xf numFmtId="0" fontId="41" fillId="3" borderId="0" xfId="0" applyFont="1" applyFill="1" applyAlignment="1">
      <alignment horizontal="left" vertical="top" wrapText="1"/>
    </xf>
    <xf numFmtId="0" fontId="41" fillId="13" borderId="23" xfId="0" applyFont="1" applyFill="1" applyBorder="1" applyAlignment="1">
      <alignment horizontal="left" vertical="top" wrapText="1"/>
    </xf>
    <xf numFmtId="0" fontId="41" fillId="3" borderId="22" xfId="0" applyFont="1" applyFill="1" applyBorder="1" applyAlignment="1">
      <alignment horizontal="left" vertical="top"/>
    </xf>
    <xf numFmtId="0" fontId="21" fillId="13" borderId="0" xfId="0" applyFont="1" applyFill="1" applyAlignment="1">
      <alignment horizontal="left" vertical="top" wrapText="1"/>
    </xf>
    <xf numFmtId="0" fontId="0" fillId="13" borderId="23" xfId="0" applyFill="1" applyBorder="1" applyAlignment="1">
      <alignment horizontal="left" vertical="center"/>
    </xf>
    <xf numFmtId="0" fontId="0" fillId="3" borderId="22" xfId="0" applyFill="1" applyBorder="1" applyAlignment="1">
      <alignment horizontal="left" vertical="center"/>
    </xf>
    <xf numFmtId="0" fontId="28" fillId="13" borderId="0" xfId="0" applyFont="1" applyFill="1" applyAlignment="1">
      <alignment horizontal="left" vertical="top" wrapText="1"/>
    </xf>
    <xf numFmtId="0" fontId="41" fillId="3" borderId="0" xfId="0" applyFont="1" applyFill="1" applyAlignment="1">
      <alignment horizontal="left" vertical="top"/>
    </xf>
    <xf numFmtId="0" fontId="41" fillId="13" borderId="23" xfId="0" applyFont="1" applyFill="1" applyBorder="1" applyAlignment="1">
      <alignment horizontal="left" vertical="top"/>
    </xf>
    <xf numFmtId="0" fontId="21" fillId="0" borderId="0" xfId="0" applyFont="1" applyAlignment="1">
      <alignment horizontal="left" vertical="top"/>
    </xf>
    <xf numFmtId="0" fontId="21" fillId="3" borderId="0" xfId="0" applyFont="1" applyFill="1" applyAlignment="1">
      <alignment horizontal="left" vertical="top"/>
    </xf>
    <xf numFmtId="0" fontId="21" fillId="13" borderId="23" xfId="0" applyFont="1" applyFill="1" applyBorder="1" applyAlignment="1">
      <alignment horizontal="left" vertical="top"/>
    </xf>
    <xf numFmtId="0" fontId="21" fillId="3" borderId="22" xfId="0" applyFont="1" applyFill="1" applyBorder="1" applyAlignment="1">
      <alignment horizontal="left" vertical="top"/>
    </xf>
    <xf numFmtId="0" fontId="21" fillId="0" borderId="14" xfId="0" applyFont="1" applyBorder="1" applyAlignment="1">
      <alignment horizontal="left" vertical="top" wrapText="1"/>
    </xf>
    <xf numFmtId="0" fontId="0" fillId="13" borderId="23" xfId="0" applyFill="1" applyBorder="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21" fillId="3" borderId="26" xfId="0" applyFont="1" applyFill="1" applyBorder="1" applyAlignment="1">
      <alignment horizontal="left" vertical="top"/>
    </xf>
    <xf numFmtId="0" fontId="21" fillId="3" borderId="25" xfId="0" applyFont="1" applyFill="1" applyBorder="1" applyAlignment="1">
      <alignment horizontal="left" vertical="top"/>
    </xf>
    <xf numFmtId="0" fontId="21" fillId="3" borderId="24" xfId="0" applyFont="1" applyFill="1" applyBorder="1" applyAlignment="1">
      <alignment horizontal="left" vertical="top"/>
    </xf>
    <xf numFmtId="0" fontId="21" fillId="3" borderId="23" xfId="0" applyFont="1" applyFill="1" applyBorder="1" applyAlignment="1">
      <alignment horizontal="left" vertical="top"/>
    </xf>
    <xf numFmtId="0" fontId="21" fillId="0" borderId="14" xfId="0" applyFont="1" applyBorder="1" applyAlignment="1">
      <alignment horizontal="left" vertical="top"/>
    </xf>
    <xf numFmtId="0" fontId="21" fillId="0" borderId="13" xfId="0" applyFont="1" applyBorder="1" applyAlignment="1">
      <alignment horizontal="left" vertical="top"/>
    </xf>
    <xf numFmtId="0" fontId="21" fillId="0" borderId="12" xfId="0" applyFont="1" applyBorder="1" applyAlignment="1">
      <alignment horizontal="left" vertical="top"/>
    </xf>
    <xf numFmtId="0" fontId="28" fillId="0" borderId="37" xfId="0" applyFont="1" applyBorder="1" applyAlignment="1">
      <alignment horizontal="center" vertical="center" wrapText="1"/>
    </xf>
    <xf numFmtId="0" fontId="28" fillId="0" borderId="40" xfId="0" applyFont="1" applyBorder="1" applyAlignment="1">
      <alignment horizontal="center" vertical="center"/>
    </xf>
    <xf numFmtId="0" fontId="28" fillId="0" borderId="34" xfId="0" applyFont="1" applyBorder="1" applyAlignment="1">
      <alignment horizontal="center" vertical="center"/>
    </xf>
    <xf numFmtId="0" fontId="28" fillId="0" borderId="7" xfId="0" applyFont="1" applyBorder="1" applyAlignment="1">
      <alignment horizontal="center" vertical="center" wrapText="1"/>
    </xf>
    <xf numFmtId="0" fontId="28" fillId="0" borderId="11" xfId="0" applyFont="1" applyBorder="1" applyAlignment="1">
      <alignment horizontal="center" vertical="center"/>
    </xf>
    <xf numFmtId="0" fontId="28" fillId="0" borderId="6" xfId="0" applyFont="1" applyBorder="1" applyAlignment="1">
      <alignment horizontal="center" vertical="center"/>
    </xf>
    <xf numFmtId="0" fontId="21" fillId="3" borderId="21" xfId="0" applyFont="1" applyFill="1" applyBorder="1" applyAlignment="1">
      <alignment horizontal="left" vertical="top"/>
    </xf>
    <xf numFmtId="0" fontId="21" fillId="3" borderId="20" xfId="0" applyFont="1" applyFill="1" applyBorder="1" applyAlignment="1">
      <alignment horizontal="left" vertical="top"/>
    </xf>
    <xf numFmtId="0" fontId="21" fillId="3" borderId="19" xfId="0" applyFont="1" applyFill="1" applyBorder="1" applyAlignment="1">
      <alignment horizontal="left" vertical="top"/>
    </xf>
    <xf numFmtId="0" fontId="21" fillId="0" borderId="0" xfId="0" applyFont="1" applyAlignment="1">
      <alignment horizontal="center" vertical="top"/>
    </xf>
    <xf numFmtId="0" fontId="21" fillId="0" borderId="0" xfId="0" applyFont="1" applyAlignment="1">
      <alignment horizontal="left" vertical="top" wrapText="1"/>
    </xf>
    <xf numFmtId="0" fontId="21" fillId="13" borderId="26" xfId="0" applyFont="1" applyFill="1" applyBorder="1"/>
    <xf numFmtId="0" fontId="21" fillId="13" borderId="25" xfId="0" applyFont="1" applyFill="1" applyBorder="1" applyAlignment="1">
      <alignment horizontal="left" vertical="top" wrapText="1"/>
    </xf>
    <xf numFmtId="0" fontId="21" fillId="13" borderId="25" xfId="0" applyFont="1" applyFill="1" applyBorder="1" applyAlignment="1">
      <alignment horizontal="center" vertical="top"/>
    </xf>
    <xf numFmtId="0" fontId="21" fillId="13" borderId="24" xfId="0" applyFont="1" applyFill="1" applyBorder="1"/>
    <xf numFmtId="0" fontId="21" fillId="13" borderId="23" xfId="0" applyFont="1" applyFill="1" applyBorder="1"/>
    <xf numFmtId="0" fontId="28" fillId="0" borderId="12" xfId="0" applyFont="1" applyBorder="1" applyAlignment="1">
      <alignment horizontal="center" vertical="center"/>
    </xf>
    <xf numFmtId="0" fontId="21" fillId="13" borderId="22" xfId="0" applyFont="1" applyFill="1" applyBorder="1"/>
    <xf numFmtId="0" fontId="21" fillId="0" borderId="7" xfId="0" applyFont="1" applyBorder="1" applyAlignment="1">
      <alignment wrapText="1"/>
    </xf>
    <xf numFmtId="0" fontId="28" fillId="13" borderId="9" xfId="0" applyFont="1" applyFill="1" applyBorder="1" applyAlignment="1">
      <alignment horizontal="center" vertical="center" wrapText="1"/>
    </xf>
    <xf numFmtId="0" fontId="28" fillId="13" borderId="8" xfId="0" applyFont="1" applyFill="1" applyBorder="1" applyAlignment="1">
      <alignment horizontal="center" vertical="center"/>
    </xf>
    <xf numFmtId="0" fontId="21" fillId="13" borderId="0" xfId="0" applyFont="1" applyFill="1" applyAlignment="1">
      <alignment horizontal="center" vertical="top"/>
    </xf>
    <xf numFmtId="0" fontId="43" fillId="13" borderId="0" xfId="0" applyFont="1" applyFill="1" applyAlignment="1">
      <alignment horizontal="center"/>
    </xf>
    <xf numFmtId="0" fontId="21" fillId="13" borderId="21" xfId="0" applyFont="1" applyFill="1" applyBorder="1"/>
    <xf numFmtId="0" fontId="21" fillId="13" borderId="20" xfId="0" applyFont="1" applyFill="1" applyBorder="1" applyAlignment="1">
      <alignment wrapText="1"/>
    </xf>
    <xf numFmtId="0" fontId="21" fillId="13" borderId="20" xfId="0" applyFont="1" applyFill="1" applyBorder="1" applyAlignment="1">
      <alignment horizontal="center" vertical="top"/>
    </xf>
    <xf numFmtId="0" fontId="21" fillId="13" borderId="19" xfId="0" applyFont="1" applyFill="1" applyBorder="1"/>
    <xf numFmtId="0" fontId="25" fillId="2" borderId="28" xfId="0" applyFont="1" applyFill="1" applyBorder="1" applyAlignment="1">
      <alignment vertical="top" wrapText="1"/>
    </xf>
    <xf numFmtId="0" fontId="38" fillId="3" borderId="22" xfId="0" applyFont="1" applyFill="1" applyBorder="1" applyAlignment="1">
      <alignment horizontal="right"/>
    </xf>
    <xf numFmtId="0" fontId="29" fillId="3" borderId="0" xfId="0" applyFont="1" applyFill="1" applyAlignment="1">
      <alignment horizontal="right"/>
    </xf>
    <xf numFmtId="0" fontId="1" fillId="3" borderId="27" xfId="0" applyFont="1" applyFill="1" applyBorder="1"/>
    <xf numFmtId="0" fontId="1" fillId="2" borderId="27" xfId="0" applyFont="1" applyFill="1" applyBorder="1" applyAlignment="1">
      <alignment horizontal="center"/>
    </xf>
    <xf numFmtId="1" fontId="1" fillId="2" borderId="28" xfId="0" applyNumberFormat="1" applyFont="1" applyFill="1" applyBorder="1" applyAlignment="1" applyProtection="1">
      <alignment horizontal="left"/>
      <protection locked="0"/>
    </xf>
    <xf numFmtId="0" fontId="21" fillId="0" borderId="1" xfId="0" applyFont="1" applyBorder="1" applyAlignment="1">
      <alignment wrapText="1"/>
    </xf>
    <xf numFmtId="0" fontId="21" fillId="3" borderId="27" xfId="0" applyFont="1" applyFill="1" applyBorder="1"/>
    <xf numFmtId="166" fontId="1" fillId="3" borderId="0" xfId="0" applyNumberFormat="1" applyFont="1" applyFill="1" applyAlignment="1" applyProtection="1">
      <alignment horizontal="left"/>
      <protection locked="0"/>
    </xf>
    <xf numFmtId="0" fontId="1" fillId="2" borderId="14" xfId="0" applyFont="1" applyFill="1" applyBorder="1" applyAlignment="1" applyProtection="1">
      <alignment vertical="top" wrapText="1"/>
      <protection locked="0"/>
    </xf>
    <xf numFmtId="0" fontId="3" fillId="0" borderId="22" xfId="0" applyFont="1" applyBorder="1"/>
    <xf numFmtId="0" fontId="21" fillId="0" borderId="1" xfId="0" applyFont="1" applyBorder="1"/>
    <xf numFmtId="0" fontId="6" fillId="3" borderId="22" xfId="0" applyFont="1" applyFill="1" applyBorder="1" applyAlignment="1">
      <alignment vertical="top" wrapText="1"/>
    </xf>
    <xf numFmtId="0" fontId="6" fillId="0" borderId="20" xfId="0" applyFont="1" applyBorder="1" applyAlignment="1">
      <alignment vertical="top" wrapText="1"/>
    </xf>
    <xf numFmtId="0" fontId="0" fillId="0" borderId="22" xfId="0" applyBorder="1"/>
    <xf numFmtId="0" fontId="10" fillId="2" borderId="17" xfId="0" applyFont="1" applyFill="1" applyBorder="1" applyAlignment="1">
      <alignment vertical="center" wrapText="1"/>
    </xf>
    <xf numFmtId="0" fontId="10" fillId="2" borderId="31" xfId="0" applyFont="1" applyFill="1" applyBorder="1" applyAlignment="1">
      <alignment vertical="center" wrapText="1"/>
    </xf>
    <xf numFmtId="0" fontId="17" fillId="2" borderId="44" xfId="0" applyFont="1" applyFill="1" applyBorder="1" applyAlignment="1">
      <alignment vertical="center" wrapText="1"/>
    </xf>
    <xf numFmtId="0" fontId="17" fillId="2" borderId="17" xfId="0" applyFont="1" applyFill="1" applyBorder="1" applyAlignment="1">
      <alignment vertical="center" wrapText="1"/>
    </xf>
    <xf numFmtId="0" fontId="14" fillId="3" borderId="0" xfId="0" applyFont="1" applyFill="1" applyAlignment="1">
      <alignment horizontal="right"/>
    </xf>
    <xf numFmtId="0" fontId="27" fillId="3" borderId="0" xfId="0" applyFont="1" applyFill="1"/>
    <xf numFmtId="0" fontId="13" fillId="3" borderId="0" xfId="0" applyFont="1" applyFill="1" applyAlignment="1">
      <alignment horizontal="left" vertical="center" wrapText="1"/>
    </xf>
    <xf numFmtId="3" fontId="1" fillId="3" borderId="17" xfId="0" applyNumberFormat="1" applyFont="1" applyFill="1" applyBorder="1" applyAlignment="1" applyProtection="1">
      <alignment vertical="top" wrapText="1"/>
      <protection locked="0"/>
    </xf>
    <xf numFmtId="0" fontId="14" fillId="3" borderId="0" xfId="0" applyFont="1" applyFill="1" applyAlignment="1">
      <alignment horizontal="left"/>
    </xf>
    <xf numFmtId="0" fontId="25" fillId="0" borderId="44" xfId="0" applyFont="1" applyBorder="1"/>
    <xf numFmtId="0" fontId="14" fillId="3" borderId="22" xfId="0" applyFont="1" applyFill="1" applyBorder="1" applyAlignment="1">
      <alignment horizontal="right" wrapText="1"/>
    </xf>
    <xf numFmtId="0" fontId="14" fillId="3" borderId="0" xfId="0" applyFont="1" applyFill="1" applyAlignment="1">
      <alignment horizontal="right" wrapText="1"/>
    </xf>
    <xf numFmtId="0" fontId="13" fillId="3" borderId="22" xfId="0" applyFont="1" applyFill="1" applyBorder="1" applyAlignment="1">
      <alignment horizontal="right"/>
    </xf>
    <xf numFmtId="0" fontId="14" fillId="3" borderId="23" xfId="0" applyFont="1" applyFill="1" applyBorder="1" applyAlignment="1">
      <alignment horizontal="right"/>
    </xf>
    <xf numFmtId="0" fontId="46" fillId="2" borderId="8" xfId="0" applyFont="1" applyFill="1" applyBorder="1" applyAlignment="1">
      <alignment horizontal="right" wrapText="1"/>
    </xf>
    <xf numFmtId="0" fontId="46" fillId="2" borderId="5" xfId="0" applyFont="1" applyFill="1" applyBorder="1" applyAlignment="1">
      <alignment horizontal="right" wrapText="1"/>
    </xf>
    <xf numFmtId="0" fontId="46" fillId="2" borderId="6" xfId="0" applyFont="1" applyFill="1" applyBorder="1" applyAlignment="1">
      <alignment horizontal="right"/>
    </xf>
    <xf numFmtId="0" fontId="46" fillId="2" borderId="24" xfId="0" applyFont="1" applyFill="1" applyBorder="1" applyAlignment="1">
      <alignment horizontal="right" wrapText="1"/>
    </xf>
    <xf numFmtId="0" fontId="14" fillId="3" borderId="0" xfId="0" applyFont="1" applyFill="1" applyAlignment="1">
      <alignment wrapText="1"/>
    </xf>
    <xf numFmtId="0" fontId="14" fillId="3" borderId="23" xfId="0" applyFont="1" applyFill="1" applyBorder="1" applyAlignment="1">
      <alignment horizontal="left" vertical="center" wrapText="1"/>
    </xf>
    <xf numFmtId="0" fontId="13" fillId="2" borderId="2" xfId="0" applyFont="1" applyFill="1" applyBorder="1" applyAlignment="1">
      <alignment horizontal="left" vertical="top" wrapText="1"/>
    </xf>
    <xf numFmtId="0" fontId="13" fillId="2" borderId="3" xfId="0" applyFont="1" applyFill="1" applyBorder="1" applyAlignment="1">
      <alignment horizontal="left" vertical="top" wrapText="1"/>
    </xf>
    <xf numFmtId="0" fontId="13" fillId="2" borderId="22" xfId="0" applyFont="1" applyFill="1" applyBorder="1" applyAlignment="1">
      <alignment horizontal="left" vertical="top" wrapText="1"/>
    </xf>
    <xf numFmtId="0" fontId="13" fillId="2" borderId="4" xfId="0" applyFont="1" applyFill="1" applyBorder="1" applyAlignment="1">
      <alignment horizontal="left" vertical="top" wrapText="1"/>
    </xf>
    <xf numFmtId="0" fontId="13" fillId="0" borderId="25" xfId="0" applyFont="1" applyBorder="1" applyAlignment="1">
      <alignment vertical="top" wrapText="1"/>
    </xf>
    <xf numFmtId="0" fontId="13" fillId="0" borderId="44" xfId="0" applyFont="1" applyBorder="1" applyAlignment="1">
      <alignment vertical="top" wrapText="1"/>
    </xf>
    <xf numFmtId="0" fontId="25" fillId="2" borderId="1" xfId="0" applyFont="1" applyFill="1" applyBorder="1" applyAlignment="1">
      <alignment vertical="top" wrapText="1"/>
    </xf>
    <xf numFmtId="0" fontId="0" fillId="0" borderId="0" xfId="0" applyAlignment="1">
      <alignment wrapText="1"/>
    </xf>
    <xf numFmtId="0" fontId="14" fillId="2" borderId="1" xfId="0" applyFont="1" applyFill="1" applyBorder="1" applyAlignment="1">
      <alignment horizontal="center"/>
    </xf>
    <xf numFmtId="15" fontId="1" fillId="2" borderId="3" xfId="0" applyNumberFormat="1" applyFont="1" applyFill="1" applyBorder="1" applyAlignment="1">
      <alignment horizontal="left"/>
    </xf>
    <xf numFmtId="0" fontId="1" fillId="2" borderId="1" xfId="0" applyFont="1" applyFill="1" applyBorder="1" applyAlignment="1" applyProtection="1">
      <alignment horizontal="left" wrapText="1"/>
      <protection locked="0"/>
    </xf>
    <xf numFmtId="15" fontId="1" fillId="2" borderId="27" xfId="0" applyNumberFormat="1" applyFont="1" applyFill="1" applyBorder="1" applyAlignment="1">
      <alignment horizontal="left"/>
    </xf>
    <xf numFmtId="0" fontId="20" fillId="2" borderId="1" xfId="1" applyFill="1" applyBorder="1" applyAlignment="1" applyProtection="1">
      <alignment vertical="top" wrapText="1"/>
      <protection locked="0"/>
    </xf>
    <xf numFmtId="0" fontId="20" fillId="2" borderId="3" xfId="1" applyFill="1" applyBorder="1" applyAlignment="1" applyProtection="1">
      <protection locked="0"/>
    </xf>
    <xf numFmtId="0" fontId="13" fillId="2" borderId="51" xfId="0" applyFont="1" applyFill="1" applyBorder="1" applyAlignment="1">
      <alignment horizontal="left"/>
    </xf>
    <xf numFmtId="0" fontId="13" fillId="2" borderId="51" xfId="0" applyFont="1" applyFill="1" applyBorder="1" applyAlignment="1">
      <alignment horizontal="left" wrapText="1"/>
    </xf>
    <xf numFmtId="0" fontId="3" fillId="2" borderId="3" xfId="0" applyFont="1" applyFill="1" applyBorder="1" applyAlignment="1">
      <alignment vertical="top" wrapText="1"/>
    </xf>
    <xf numFmtId="0" fontId="21" fillId="0" borderId="0" xfId="0" applyFont="1" applyAlignment="1">
      <alignment vertical="top" wrapText="1"/>
    </xf>
    <xf numFmtId="0" fontId="22" fillId="0" borderId="0" xfId="0" applyFont="1" applyAlignment="1">
      <alignment vertical="center"/>
    </xf>
    <xf numFmtId="0" fontId="2" fillId="2" borderId="3" xfId="0" applyFont="1" applyFill="1" applyBorder="1" applyAlignment="1">
      <alignment horizontal="left" vertical="center" wrapText="1"/>
    </xf>
    <xf numFmtId="0" fontId="0" fillId="2" borderId="1" xfId="0" applyFill="1" applyBorder="1" applyAlignment="1">
      <alignment horizontal="center" vertical="center"/>
    </xf>
    <xf numFmtId="0" fontId="56" fillId="0" borderId="0" xfId="0" applyFont="1" applyAlignment="1">
      <alignment vertical="top" wrapText="1"/>
    </xf>
    <xf numFmtId="0" fontId="13" fillId="2" borderId="1" xfId="0" applyFont="1" applyFill="1" applyBorder="1" applyAlignment="1" applyProtection="1">
      <alignment vertical="top" wrapText="1"/>
      <protection locked="0"/>
    </xf>
    <xf numFmtId="0" fontId="2" fillId="0" borderId="3" xfId="0" applyFont="1" applyBorder="1" applyAlignment="1">
      <alignment horizontal="center" vertical="center" wrapText="1"/>
    </xf>
    <xf numFmtId="0" fontId="24" fillId="3" borderId="0" xfId="0" applyFont="1" applyFill="1" applyAlignment="1">
      <alignment vertical="center"/>
    </xf>
    <xf numFmtId="0" fontId="0" fillId="10" borderId="1" xfId="0" applyFill="1" applyBorder="1"/>
    <xf numFmtId="0" fontId="0" fillId="0" borderId="0" xfId="0" applyAlignment="1">
      <alignment horizontal="left"/>
    </xf>
    <xf numFmtId="0" fontId="51" fillId="11" borderId="8" xfId="0" applyFont="1" applyFill="1" applyBorder="1" applyAlignment="1">
      <alignment vertical="center"/>
    </xf>
    <xf numFmtId="0" fontId="51" fillId="11" borderId="11" xfId="0" applyFont="1" applyFill="1" applyBorder="1" applyAlignment="1">
      <alignment horizontal="center" wrapText="1"/>
    </xf>
    <xf numFmtId="0" fontId="51" fillId="11" borderId="11" xfId="0" applyFont="1" applyFill="1" applyBorder="1" applyAlignment="1">
      <alignment horizontal="center" vertical="center" wrapText="1"/>
    </xf>
    <xf numFmtId="0" fontId="51" fillId="11" borderId="7" xfId="0" applyFont="1" applyFill="1" applyBorder="1" applyAlignment="1">
      <alignment horizontal="center" vertical="center" wrapText="1"/>
    </xf>
    <xf numFmtId="0" fontId="1" fillId="2" borderId="8" xfId="0" applyFont="1" applyFill="1" applyBorder="1" applyAlignment="1">
      <alignment vertical="top" wrapText="1"/>
    </xf>
    <xf numFmtId="0" fontId="1" fillId="2" borderId="5" xfId="0" applyFont="1" applyFill="1" applyBorder="1" applyAlignment="1">
      <alignment horizontal="left" vertical="top" wrapText="1"/>
    </xf>
    <xf numFmtId="0" fontId="1" fillId="2" borderId="6" xfId="0" applyFont="1" applyFill="1" applyBorder="1" applyAlignment="1">
      <alignment vertical="top" wrapText="1"/>
    </xf>
    <xf numFmtId="0" fontId="1" fillId="2" borderId="6" xfId="0" applyFont="1" applyFill="1" applyBorder="1" applyAlignment="1">
      <alignment horizontal="left" vertical="top" wrapText="1"/>
    </xf>
    <xf numFmtId="0" fontId="1" fillId="2" borderId="34" xfId="0" applyFont="1" applyFill="1" applyBorder="1" applyAlignment="1">
      <alignment vertical="top" wrapText="1"/>
    </xf>
    <xf numFmtId="165" fontId="1" fillId="2" borderId="11" xfId="2" applyFont="1" applyFill="1" applyBorder="1" applyAlignment="1" applyProtection="1">
      <alignment vertical="top" wrapText="1"/>
    </xf>
    <xf numFmtId="14" fontId="1" fillId="2" borderId="2" xfId="0" applyNumberFormat="1" applyFont="1" applyFill="1" applyBorder="1" applyAlignment="1">
      <alignment vertical="top" wrapText="1"/>
    </xf>
    <xf numFmtId="0" fontId="1" fillId="2" borderId="15" xfId="0" applyFont="1" applyFill="1" applyBorder="1" applyAlignment="1">
      <alignment vertical="top" wrapText="1"/>
    </xf>
    <xf numFmtId="14" fontId="1" fillId="2" borderId="15" xfId="0" applyNumberFormat="1" applyFont="1" applyFill="1" applyBorder="1" applyAlignment="1">
      <alignment vertical="top" wrapText="1"/>
    </xf>
    <xf numFmtId="0" fontId="1" fillId="2" borderId="3" xfId="0" applyFont="1" applyFill="1" applyBorder="1" applyAlignment="1">
      <alignment vertical="top" wrapText="1"/>
    </xf>
    <xf numFmtId="14" fontId="1" fillId="2" borderId="3" xfId="0" applyNumberFormat="1" applyFont="1" applyFill="1" applyBorder="1" applyAlignment="1">
      <alignment vertical="top" wrapText="1"/>
    </xf>
    <xf numFmtId="0" fontId="3" fillId="2" borderId="15" xfId="0" applyFont="1" applyFill="1" applyBorder="1" applyAlignment="1">
      <alignment vertical="top" wrapText="1"/>
    </xf>
    <xf numFmtId="0" fontId="55" fillId="0" borderId="0" xfId="0" applyFont="1" applyAlignment="1">
      <alignment horizontal="left" vertical="top" wrapText="1"/>
    </xf>
    <xf numFmtId="0" fontId="51" fillId="11" borderId="60" xfId="0" applyFont="1" applyFill="1" applyBorder="1" applyAlignment="1">
      <alignment horizontal="center" vertical="center"/>
    </xf>
    <xf numFmtId="0" fontId="51" fillId="11" borderId="10" xfId="0" applyFont="1" applyFill="1" applyBorder="1" applyAlignment="1">
      <alignment horizontal="center" vertical="center"/>
    </xf>
    <xf numFmtId="0" fontId="51" fillId="11" borderId="50" xfId="0" applyFont="1" applyFill="1" applyBorder="1" applyAlignment="1">
      <alignment horizontal="center" vertical="center"/>
    </xf>
    <xf numFmtId="0" fontId="51" fillId="11" borderId="41" xfId="0" applyFont="1" applyFill="1" applyBorder="1" applyAlignment="1">
      <alignment horizontal="center" vertical="center"/>
    </xf>
    <xf numFmtId="0" fontId="51" fillId="11" borderId="30" xfId="0" applyFont="1" applyFill="1" applyBorder="1" applyAlignment="1">
      <alignment horizontal="center" vertical="center" wrapText="1"/>
    </xf>
    <xf numFmtId="0" fontId="51" fillId="11" borderId="40" xfId="0" applyFont="1" applyFill="1" applyBorder="1" applyAlignment="1">
      <alignment horizontal="center" vertical="center" wrapText="1"/>
    </xf>
    <xf numFmtId="0" fontId="1" fillId="3" borderId="23" xfId="0" applyFont="1" applyFill="1" applyBorder="1" applyAlignment="1">
      <alignment vertical="top" wrapText="1"/>
    </xf>
    <xf numFmtId="0" fontId="1" fillId="3" borderId="0" xfId="0" applyFont="1" applyFill="1" applyAlignment="1">
      <alignment vertical="top" wrapText="1"/>
    </xf>
    <xf numFmtId="0" fontId="1" fillId="3" borderId="22" xfId="0" applyFont="1" applyFill="1" applyBorder="1" applyAlignment="1">
      <alignment horizontal="left" vertical="center" wrapText="1"/>
    </xf>
    <xf numFmtId="0" fontId="2" fillId="3" borderId="0" xfId="0" applyFont="1" applyFill="1" applyAlignment="1">
      <alignment vertical="top" wrapText="1"/>
    </xf>
    <xf numFmtId="0" fontId="4" fillId="3" borderId="0" xfId="0" applyFont="1" applyFill="1" applyAlignment="1">
      <alignment horizontal="center" vertical="center" wrapText="1"/>
    </xf>
    <xf numFmtId="0" fontId="2" fillId="2" borderId="38" xfId="0" applyFont="1" applyFill="1" applyBorder="1" applyAlignment="1">
      <alignment horizontal="center" vertical="center" wrapText="1"/>
    </xf>
    <xf numFmtId="0" fontId="2" fillId="2" borderId="39" xfId="0" applyFont="1" applyFill="1" applyBorder="1" applyAlignment="1">
      <alignment horizontal="center" vertical="center" wrapText="1"/>
    </xf>
    <xf numFmtId="165" fontId="1" fillId="2" borderId="41" xfId="2" applyFont="1" applyFill="1" applyBorder="1" applyAlignment="1" applyProtection="1">
      <alignment vertical="top" wrapText="1"/>
    </xf>
    <xf numFmtId="0" fontId="1" fillId="2" borderId="9" xfId="0" applyFont="1" applyFill="1" applyBorder="1" applyAlignment="1">
      <alignment vertical="top" wrapText="1"/>
    </xf>
    <xf numFmtId="0" fontId="1" fillId="2" borderId="7" xfId="0" applyFont="1" applyFill="1" applyBorder="1" applyAlignment="1">
      <alignment vertical="top" wrapText="1"/>
    </xf>
    <xf numFmtId="0" fontId="18" fillId="15" borderId="6" xfId="0" applyFont="1" applyFill="1" applyBorder="1" applyAlignment="1">
      <alignment vertical="top" wrapText="1"/>
    </xf>
    <xf numFmtId="0" fontId="1" fillId="0" borderId="6" xfId="0" applyFont="1" applyBorder="1" applyAlignment="1">
      <alignment vertical="top" wrapText="1"/>
    </xf>
    <xf numFmtId="0" fontId="1" fillId="0" borderId="34" xfId="0" applyFont="1" applyBorder="1" applyAlignment="1">
      <alignment vertical="top" wrapText="1"/>
    </xf>
    <xf numFmtId="0" fontId="18" fillId="15" borderId="11" xfId="0" applyFont="1" applyFill="1" applyBorder="1" applyAlignment="1">
      <alignment vertical="top" wrapText="1"/>
    </xf>
    <xf numFmtId="0" fontId="1" fillId="2" borderId="73" xfId="0" applyFont="1" applyFill="1" applyBorder="1" applyAlignment="1">
      <alignment vertical="top" wrapText="1"/>
    </xf>
    <xf numFmtId="0" fontId="1" fillId="2" borderId="72" xfId="0" applyFont="1" applyFill="1" applyBorder="1" applyAlignment="1">
      <alignment vertical="top" wrapText="1"/>
    </xf>
    <xf numFmtId="0" fontId="18" fillId="16" borderId="11" xfId="0" applyFont="1" applyFill="1" applyBorder="1" applyAlignment="1">
      <alignment vertical="top" wrapText="1"/>
    </xf>
    <xf numFmtId="0" fontId="2" fillId="17" borderId="74" xfId="0" applyFont="1" applyFill="1" applyBorder="1" applyAlignment="1">
      <alignment horizontal="right" vertical="center" wrapText="1"/>
    </xf>
    <xf numFmtId="0" fontId="2" fillId="2" borderId="32" xfId="0" applyFont="1" applyFill="1" applyBorder="1" applyAlignment="1">
      <alignment horizontal="right" vertical="center" wrapText="1"/>
    </xf>
    <xf numFmtId="0" fontId="1" fillId="2" borderId="18" xfId="0" applyFont="1" applyFill="1" applyBorder="1" applyAlignment="1">
      <alignment vertical="top" wrapText="1"/>
    </xf>
    <xf numFmtId="0" fontId="2" fillId="2" borderId="32"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1" fillId="2" borderId="5" xfId="0" applyFont="1" applyFill="1" applyBorder="1" applyAlignment="1">
      <alignment vertical="top" wrapText="1"/>
    </xf>
    <xf numFmtId="0" fontId="1" fillId="2" borderId="29" xfId="0" applyFont="1" applyFill="1" applyBorder="1" applyAlignment="1">
      <alignment vertical="top" wrapText="1"/>
    </xf>
    <xf numFmtId="0" fontId="1" fillId="2" borderId="2" xfId="0" applyFont="1" applyFill="1" applyBorder="1" applyAlignment="1">
      <alignment vertical="top" wrapText="1"/>
    </xf>
    <xf numFmtId="0" fontId="1" fillId="2" borderId="30" xfId="0" applyFont="1" applyFill="1" applyBorder="1" applyAlignment="1">
      <alignment vertical="top" wrapText="1"/>
    </xf>
    <xf numFmtId="0" fontId="1" fillId="0" borderId="33" xfId="0" applyFont="1" applyBorder="1" applyAlignment="1">
      <alignment vertical="top" wrapText="1"/>
    </xf>
    <xf numFmtId="0" fontId="1" fillId="2" borderId="35" xfId="0" applyFont="1" applyFill="1" applyBorder="1" applyAlignment="1">
      <alignment vertical="top" wrapText="1"/>
    </xf>
    <xf numFmtId="0" fontId="1" fillId="2" borderId="33" xfId="0" applyFont="1" applyFill="1" applyBorder="1" applyAlignment="1">
      <alignment vertical="top" wrapText="1"/>
    </xf>
    <xf numFmtId="0" fontId="2" fillId="16" borderId="44" xfId="0" applyFont="1" applyFill="1" applyBorder="1" applyAlignment="1">
      <alignment horizontal="right" vertical="center" wrapText="1"/>
    </xf>
    <xf numFmtId="43" fontId="2" fillId="16" borderId="1" xfId="0" applyNumberFormat="1" applyFont="1" applyFill="1" applyBorder="1" applyAlignment="1">
      <alignment vertical="top" wrapText="1"/>
    </xf>
    <xf numFmtId="0" fontId="1" fillId="2" borderId="1" xfId="0" applyFont="1" applyFill="1" applyBorder="1" applyAlignment="1">
      <alignment vertical="top" wrapText="1"/>
    </xf>
    <xf numFmtId="0" fontId="1" fillId="2" borderId="36" xfId="0" applyFont="1" applyFill="1" applyBorder="1" applyAlignment="1">
      <alignment vertical="top" wrapText="1"/>
    </xf>
    <xf numFmtId="0" fontId="2" fillId="3" borderId="0" xfId="0" applyFont="1" applyFill="1" applyAlignment="1">
      <alignment vertical="center"/>
    </xf>
    <xf numFmtId="0" fontId="1" fillId="3" borderId="0" xfId="0" applyFont="1" applyFill="1" applyAlignment="1">
      <alignment vertical="center"/>
    </xf>
    <xf numFmtId="0" fontId="1" fillId="3" borderId="0" xfId="0" applyFont="1" applyFill="1" applyAlignment="1" applyProtection="1">
      <alignment vertical="top"/>
      <protection locked="0"/>
    </xf>
    <xf numFmtId="0" fontId="1" fillId="3" borderId="0" xfId="0" applyFont="1" applyFill="1" applyAlignment="1">
      <alignment vertical="top"/>
    </xf>
    <xf numFmtId="0" fontId="1" fillId="3" borderId="24" xfId="0" applyFont="1" applyFill="1" applyBorder="1" applyAlignment="1">
      <alignment horizontal="left" vertical="center" wrapText="1"/>
    </xf>
    <xf numFmtId="0" fontId="1" fillId="3" borderId="26" xfId="0" applyFont="1" applyFill="1" applyBorder="1" applyAlignment="1">
      <alignment vertical="top" wrapText="1"/>
    </xf>
    <xf numFmtId="0" fontId="2" fillId="3" borderId="25" xfId="0" applyFont="1" applyFill="1" applyBorder="1" applyAlignment="1">
      <alignment vertical="top" wrapText="1"/>
    </xf>
    <xf numFmtId="0" fontId="1" fillId="0" borderId="0" xfId="0" applyFont="1" applyAlignment="1">
      <alignment horizontal="left" vertical="center" wrapText="1"/>
    </xf>
    <xf numFmtId="0" fontId="1" fillId="0" borderId="0" xfId="0" applyFont="1" applyAlignment="1">
      <alignment vertical="top" wrapText="1"/>
    </xf>
    <xf numFmtId="0" fontId="1" fillId="0" borderId="0" xfId="0" applyFont="1" applyAlignment="1">
      <alignment horizontal="left" vertical="center"/>
    </xf>
    <xf numFmtId="0" fontId="0" fillId="13" borderId="0" xfId="0" applyFill="1"/>
    <xf numFmtId="0" fontId="21" fillId="13" borderId="0" xfId="0" applyFont="1" applyFill="1" applyAlignment="1">
      <alignment horizontal="left" vertical="top"/>
    </xf>
    <xf numFmtId="0" fontId="28" fillId="0" borderId="32" xfId="0" applyFont="1" applyBorder="1" applyAlignment="1">
      <alignment horizontal="left" vertical="center" wrapText="1"/>
    </xf>
    <xf numFmtId="0" fontId="28" fillId="0" borderId="8" xfId="0" applyFont="1" applyBorder="1" applyAlignment="1">
      <alignment horizontal="left" vertical="top" wrapText="1"/>
    </xf>
    <xf numFmtId="0" fontId="28" fillId="0" borderId="10" xfId="0" applyFont="1" applyBorder="1" applyAlignment="1">
      <alignment horizontal="center" vertical="center" wrapText="1"/>
    </xf>
    <xf numFmtId="0" fontId="28" fillId="0" borderId="9" xfId="0" applyFont="1" applyBorder="1" applyAlignment="1">
      <alignment horizontal="center" vertical="center" wrapText="1"/>
    </xf>
    <xf numFmtId="0" fontId="21" fillId="0" borderId="6" xfId="0" applyFont="1" applyBorder="1" applyAlignment="1">
      <alignment horizontal="left" vertical="center" wrapText="1"/>
    </xf>
    <xf numFmtId="0" fontId="21" fillId="0" borderId="11" xfId="0" applyFont="1" applyBorder="1" applyAlignment="1">
      <alignment horizontal="left" vertical="center" wrapText="1"/>
    </xf>
    <xf numFmtId="0" fontId="21" fillId="0" borderId="11" xfId="0" applyFont="1" applyBorder="1" applyAlignment="1">
      <alignment horizontal="left" vertical="top" wrapText="1"/>
    </xf>
    <xf numFmtId="0" fontId="21" fillId="0" borderId="12" xfId="0" applyFont="1" applyBorder="1" applyAlignment="1">
      <alignment horizontal="left" vertical="center" wrapText="1"/>
    </xf>
    <xf numFmtId="0" fontId="21" fillId="0" borderId="13" xfId="0" applyFont="1" applyBorder="1" applyAlignment="1">
      <alignment horizontal="left" vertical="center" wrapText="1"/>
    </xf>
    <xf numFmtId="0" fontId="21" fillId="0" borderId="13" xfId="0" applyFont="1" applyBorder="1" applyAlignment="1">
      <alignment horizontal="left" vertical="top" wrapText="1"/>
    </xf>
    <xf numFmtId="0" fontId="0" fillId="13" borderId="0" xfId="0" applyFill="1" applyAlignment="1">
      <alignment horizontal="left" vertical="top"/>
    </xf>
    <xf numFmtId="0" fontId="41" fillId="13" borderId="0" xfId="0" applyFont="1" applyFill="1" applyAlignment="1">
      <alignment horizontal="left" vertical="top"/>
    </xf>
    <xf numFmtId="0" fontId="41" fillId="13" borderId="0" xfId="0" applyFont="1" applyFill="1" applyAlignment="1">
      <alignment horizontal="left" vertical="top" wrapText="1"/>
    </xf>
    <xf numFmtId="0" fontId="0" fillId="13" borderId="0" xfId="0" applyFill="1" applyAlignment="1">
      <alignment horizontal="left" vertical="center"/>
    </xf>
    <xf numFmtId="0" fontId="0" fillId="13" borderId="0" xfId="0" applyFill="1" applyAlignment="1">
      <alignment horizontal="left" vertical="top" wrapText="1"/>
    </xf>
    <xf numFmtId="0" fontId="28" fillId="0" borderId="8" xfId="0" applyFont="1" applyBorder="1" applyAlignment="1">
      <alignment horizontal="left" vertical="center" wrapText="1"/>
    </xf>
    <xf numFmtId="0" fontId="21" fillId="3" borderId="0" xfId="0" applyFont="1" applyFill="1" applyAlignment="1">
      <alignment horizontal="left" vertical="top" wrapText="1"/>
    </xf>
    <xf numFmtId="0" fontId="28" fillId="3" borderId="0" xfId="0" applyFont="1" applyFill="1" applyAlignment="1">
      <alignment horizontal="left" vertical="top"/>
    </xf>
    <xf numFmtId="0" fontId="28" fillId="3" borderId="0" xfId="0" applyFont="1" applyFill="1" applyAlignment="1">
      <alignment horizontal="left" vertical="top" wrapText="1"/>
    </xf>
    <xf numFmtId="0" fontId="20" fillId="3" borderId="25" xfId="4" applyFill="1" applyBorder="1" applyAlignment="1" applyProtection="1">
      <alignment vertical="top" wrapText="1"/>
    </xf>
    <xf numFmtId="0" fontId="20" fillId="3" borderId="26" xfId="4" applyFill="1" applyBorder="1" applyAlignment="1" applyProtection="1">
      <alignment vertical="top" wrapText="1"/>
    </xf>
    <xf numFmtId="0" fontId="0" fillId="0" borderId="18" xfId="0" applyBorder="1"/>
    <xf numFmtId="0" fontId="63" fillId="11" borderId="56" xfId="0" applyFont="1" applyFill="1" applyBorder="1" applyAlignment="1">
      <alignment horizontal="left" vertical="center" wrapText="1"/>
    </xf>
    <xf numFmtId="0" fontId="63" fillId="11" borderId="11" xfId="0" applyFont="1" applyFill="1" applyBorder="1" applyAlignment="1">
      <alignment horizontal="left" vertical="center" wrapText="1"/>
    </xf>
    <xf numFmtId="0" fontId="63" fillId="11" borderId="9" xfId="0" applyFont="1" applyFill="1" applyBorder="1" applyAlignment="1">
      <alignment horizontal="left" vertical="center" wrapText="1"/>
    </xf>
    <xf numFmtId="0" fontId="64" fillId="0" borderId="10" xfId="0" applyFont="1" applyBorder="1" applyAlignment="1">
      <alignment horizontal="left" vertical="center"/>
    </xf>
    <xf numFmtId="0" fontId="35" fillId="8" borderId="11" xfId="5" applyBorder="1" applyAlignment="1" applyProtection="1">
      <alignment horizontal="center" vertical="center"/>
      <protection locked="0"/>
    </xf>
    <xf numFmtId="0" fontId="65" fillId="8" borderId="11" xfId="5" applyFont="1" applyBorder="1" applyAlignment="1" applyProtection="1">
      <alignment horizontal="center" vertical="center"/>
      <protection locked="0"/>
    </xf>
    <xf numFmtId="0" fontId="65" fillId="8" borderId="7" xfId="5" applyFont="1" applyBorder="1" applyAlignment="1" applyProtection="1">
      <alignment horizontal="center" vertical="center"/>
      <protection locked="0"/>
    </xf>
    <xf numFmtId="0" fontId="64" fillId="0" borderId="59" xfId="0" applyFont="1" applyBorder="1" applyAlignment="1">
      <alignment horizontal="left" vertical="center"/>
    </xf>
    <xf numFmtId="0" fontId="35" fillId="12" borderId="11" xfId="5" applyFill="1" applyBorder="1" applyAlignment="1" applyProtection="1">
      <alignment horizontal="center" vertical="center"/>
      <protection locked="0"/>
    </xf>
    <xf numFmtId="0" fontId="65" fillId="12" borderId="11" xfId="5" applyFont="1" applyFill="1" applyBorder="1" applyAlignment="1" applyProtection="1">
      <alignment horizontal="center" vertical="center"/>
      <protection locked="0"/>
    </xf>
    <xf numFmtId="0" fontId="65" fillId="12" borderId="7" xfId="5" applyFont="1" applyFill="1" applyBorder="1" applyAlignment="1" applyProtection="1">
      <alignment horizontal="center" vertical="center"/>
      <protection locked="0"/>
    </xf>
    <xf numFmtId="0" fontId="37" fillId="0" borderId="11" xfId="0" applyFont="1" applyBorder="1" applyAlignment="1">
      <alignment horizontal="left" vertical="center"/>
    </xf>
    <xf numFmtId="10" fontId="65" fillId="8" borderId="11" xfId="5" applyNumberFormat="1" applyFont="1" applyBorder="1" applyAlignment="1" applyProtection="1">
      <alignment horizontal="center" vertical="center"/>
      <protection locked="0"/>
    </xf>
    <xf numFmtId="0" fontId="37" fillId="0" borderId="56" xfId="0" applyFont="1" applyBorder="1" applyAlignment="1">
      <alignment horizontal="left" vertical="center"/>
    </xf>
    <xf numFmtId="10" fontId="65" fillId="12" borderId="11" xfId="5" applyNumberFormat="1" applyFont="1" applyFill="1" applyBorder="1" applyAlignment="1" applyProtection="1">
      <alignment horizontal="center" vertical="center"/>
      <protection locked="0"/>
    </xf>
    <xf numFmtId="10" fontId="65" fillId="12" borderId="7" xfId="5" applyNumberFormat="1" applyFont="1" applyFill="1" applyBorder="1" applyAlignment="1" applyProtection="1">
      <alignment horizontal="center" vertical="center"/>
      <protection locked="0"/>
    </xf>
    <xf numFmtId="0" fontId="0" fillId="0" borderId="0" xfId="0" applyProtection="1">
      <protection locked="0"/>
    </xf>
    <xf numFmtId="0" fontId="63" fillId="11" borderId="60" xfId="0" applyFont="1" applyFill="1" applyBorder="1" applyAlignment="1">
      <alignment horizontal="center" vertical="center" wrapText="1"/>
    </xf>
    <xf numFmtId="0" fontId="63" fillId="11" borderId="45" xfId="0" applyFont="1" applyFill="1" applyBorder="1" applyAlignment="1">
      <alignment horizontal="center" vertical="center" wrapText="1"/>
    </xf>
    <xf numFmtId="0" fontId="64" fillId="0" borderId="11" xfId="0" applyFont="1" applyBorder="1" applyAlignment="1">
      <alignment vertical="center" wrapText="1"/>
    </xf>
    <xf numFmtId="0" fontId="35" fillId="8" borderId="11" xfId="5" applyBorder="1" applyAlignment="1" applyProtection="1">
      <alignment wrapText="1"/>
      <protection locked="0"/>
    </xf>
    <xf numFmtId="0" fontId="35" fillId="12" borderId="11" xfId="5" applyFill="1" applyBorder="1" applyAlignment="1" applyProtection="1">
      <alignment wrapText="1"/>
      <protection locked="0"/>
    </xf>
    <xf numFmtId="0" fontId="66" fillId="2" borderId="11" xfId="0" applyFont="1" applyFill="1" applyBorder="1" applyAlignment="1">
      <alignment vertical="center" wrapText="1"/>
    </xf>
    <xf numFmtId="10" fontId="35" fillId="8" borderId="11" xfId="5" applyNumberFormat="1" applyBorder="1" applyAlignment="1" applyProtection="1">
      <alignment horizontal="center" vertical="center" wrapText="1"/>
      <protection locked="0"/>
    </xf>
    <xf numFmtId="10" fontId="35" fillId="12" borderId="11" xfId="5" applyNumberFormat="1" applyFill="1" applyBorder="1" applyAlignment="1" applyProtection="1">
      <alignment horizontal="center" vertical="center" wrapText="1"/>
      <protection locked="0"/>
    </xf>
    <xf numFmtId="0" fontId="63" fillId="11" borderId="53" xfId="0" applyFont="1" applyFill="1" applyBorder="1" applyAlignment="1">
      <alignment horizontal="center" vertical="center" wrapText="1"/>
    </xf>
    <xf numFmtId="0" fontId="63" fillId="11" borderId="11" xfId="0" applyFont="1" applyFill="1" applyBorder="1" applyAlignment="1">
      <alignment horizontal="center" vertical="center" wrapText="1"/>
    </xf>
    <xf numFmtId="0" fontId="63" fillId="11" borderId="7" xfId="0" applyFont="1" applyFill="1" applyBorder="1" applyAlignment="1">
      <alignment horizontal="center" vertical="center" wrapText="1"/>
    </xf>
    <xf numFmtId="0" fontId="67" fillId="8" borderId="53" xfId="5" applyFont="1" applyBorder="1" applyAlignment="1" applyProtection="1">
      <alignment vertical="center" wrapText="1"/>
      <protection locked="0"/>
    </xf>
    <xf numFmtId="0" fontId="67" fillId="8" borderId="11" xfId="5" applyFont="1" applyBorder="1" applyAlignment="1" applyProtection="1">
      <alignment horizontal="center" vertical="center"/>
      <protection locked="0"/>
    </xf>
    <xf numFmtId="0" fontId="67" fillId="8" borderId="7" xfId="5" applyFont="1" applyBorder="1" applyAlignment="1" applyProtection="1">
      <alignment horizontal="center" vertical="center"/>
      <protection locked="0"/>
    </xf>
    <xf numFmtId="0" fontId="67" fillId="12" borderId="11" xfId="5" applyFont="1" applyFill="1" applyBorder="1" applyAlignment="1" applyProtection="1">
      <alignment horizontal="center" vertical="center"/>
      <protection locked="0"/>
    </xf>
    <xf numFmtId="0" fontId="67" fillId="12" borderId="53" xfId="5" applyFont="1" applyFill="1" applyBorder="1" applyAlignment="1" applyProtection="1">
      <alignment vertical="center" wrapText="1"/>
      <protection locked="0"/>
    </xf>
    <xf numFmtId="0" fontId="67" fillId="12" borderId="7" xfId="5" applyFont="1" applyFill="1" applyBorder="1" applyAlignment="1" applyProtection="1">
      <alignment horizontal="center" vertical="center"/>
      <protection locked="0"/>
    </xf>
    <xf numFmtId="0" fontId="67" fillId="8" borderId="7" xfId="5" applyFont="1" applyBorder="1" applyAlignment="1" applyProtection="1">
      <alignment vertical="center"/>
      <protection locked="0"/>
    </xf>
    <xf numFmtId="0" fontId="67" fillId="12" borderId="7" xfId="5" applyFont="1" applyFill="1" applyBorder="1" applyAlignment="1" applyProtection="1">
      <alignment vertical="center"/>
      <protection locked="0"/>
    </xf>
    <xf numFmtId="0" fontId="67" fillId="8" borderId="37" xfId="5" applyFont="1" applyBorder="1" applyAlignment="1" applyProtection="1">
      <alignment vertical="center"/>
      <protection locked="0"/>
    </xf>
    <xf numFmtId="0" fontId="67" fillId="12" borderId="37" xfId="5" applyFont="1" applyFill="1" applyBorder="1" applyAlignment="1" applyProtection="1">
      <alignment vertical="center"/>
      <protection locked="0"/>
    </xf>
    <xf numFmtId="0" fontId="63" fillId="11" borderId="60" xfId="0" applyFont="1" applyFill="1" applyBorder="1" applyAlignment="1">
      <alignment horizontal="center" vertical="center"/>
    </xf>
    <xf numFmtId="0" fontId="63" fillId="11" borderId="9" xfId="0" applyFont="1" applyFill="1" applyBorder="1" applyAlignment="1">
      <alignment horizontal="center" vertical="center"/>
    </xf>
    <xf numFmtId="0" fontId="63" fillId="11" borderId="56" xfId="0" applyFont="1" applyFill="1" applyBorder="1" applyAlignment="1">
      <alignment horizontal="center" vertical="center" wrapText="1"/>
    </xf>
    <xf numFmtId="10" fontId="35" fillId="8" borderId="11" xfId="5" applyNumberFormat="1" applyBorder="1" applyAlignment="1" applyProtection="1">
      <alignment horizontal="center" vertical="center"/>
      <protection locked="0"/>
    </xf>
    <xf numFmtId="10" fontId="35" fillId="12" borderId="11" xfId="5" applyNumberFormat="1" applyFill="1" applyBorder="1" applyAlignment="1" applyProtection="1">
      <alignment horizontal="center" vertical="center"/>
      <protection locked="0"/>
    </xf>
    <xf numFmtId="0" fontId="63" fillId="11" borderId="40" xfId="0" applyFont="1" applyFill="1" applyBorder="1" applyAlignment="1">
      <alignment horizontal="center" vertical="center" wrapText="1"/>
    </xf>
    <xf numFmtId="0" fontId="63" fillId="11" borderId="30" xfId="0" applyFont="1" applyFill="1" applyBorder="1" applyAlignment="1">
      <alignment horizontal="center" vertical="center" wrapText="1"/>
    </xf>
    <xf numFmtId="0" fontId="63" fillId="11" borderId="54" xfId="0" applyFont="1" applyFill="1" applyBorder="1" applyAlignment="1">
      <alignment horizontal="center" vertical="center" wrapText="1"/>
    </xf>
    <xf numFmtId="0" fontId="35" fillId="8" borderId="11" xfId="5" applyBorder="1" applyProtection="1">
      <protection locked="0"/>
    </xf>
    <xf numFmtId="0" fontId="67" fillId="8" borderId="30" xfId="5" applyFont="1" applyBorder="1" applyAlignment="1" applyProtection="1">
      <alignment vertical="center" wrapText="1"/>
      <protection locked="0"/>
    </xf>
    <xf numFmtId="0" fontId="67" fillId="8" borderId="54" xfId="5" applyFont="1" applyBorder="1" applyAlignment="1" applyProtection="1">
      <alignment horizontal="center" vertical="center"/>
      <protection locked="0"/>
    </xf>
    <xf numFmtId="0" fontId="35" fillId="12" borderId="11" xfId="5" applyFill="1" applyBorder="1" applyProtection="1">
      <protection locked="0"/>
    </xf>
    <xf numFmtId="0" fontId="67" fillId="12" borderId="30" xfId="5" applyFont="1" applyFill="1" applyBorder="1" applyAlignment="1" applyProtection="1">
      <alignment vertical="center" wrapText="1"/>
      <protection locked="0"/>
    </xf>
    <xf numFmtId="0" fontId="67" fillId="12" borderId="54" xfId="5" applyFont="1" applyFill="1" applyBorder="1" applyAlignment="1" applyProtection="1">
      <alignment horizontal="center" vertical="center"/>
      <protection locked="0"/>
    </xf>
    <xf numFmtId="0" fontId="51" fillId="11" borderId="54" xfId="0" applyFont="1" applyFill="1" applyBorder="1" applyAlignment="1">
      <alignment horizontal="center" vertical="center" wrapText="1"/>
    </xf>
    <xf numFmtId="0" fontId="40" fillId="8" borderId="11" xfId="5" applyFont="1" applyBorder="1" applyProtection="1">
      <protection locked="0"/>
    </xf>
    <xf numFmtId="0" fontId="44" fillId="8" borderId="30" xfId="5" applyFont="1" applyBorder="1" applyAlignment="1" applyProtection="1">
      <alignment vertical="center" wrapText="1"/>
      <protection locked="0"/>
    </xf>
    <xf numFmtId="0" fontId="44" fillId="8" borderId="11" xfId="5" applyFont="1" applyBorder="1" applyAlignment="1" applyProtection="1">
      <alignment horizontal="center" vertical="center"/>
      <protection locked="0"/>
    </xf>
    <xf numFmtId="0" fontId="44" fillId="8" borderId="54" xfId="5" applyFont="1" applyBorder="1" applyAlignment="1" applyProtection="1">
      <alignment horizontal="center" vertical="center"/>
      <protection locked="0"/>
    </xf>
    <xf numFmtId="0" fontId="40" fillId="12" borderId="11" xfId="5" applyFont="1" applyFill="1" applyBorder="1" applyProtection="1">
      <protection locked="0"/>
    </xf>
    <xf numFmtId="0" fontId="44" fillId="12" borderId="30" xfId="5" applyFont="1" applyFill="1" applyBorder="1" applyAlignment="1" applyProtection="1">
      <alignment vertical="center" wrapText="1"/>
      <protection locked="0"/>
    </xf>
    <xf numFmtId="0" fontId="44" fillId="12" borderId="11" xfId="5" applyFont="1" applyFill="1" applyBorder="1" applyAlignment="1" applyProtection="1">
      <alignment horizontal="center" vertical="center"/>
      <protection locked="0"/>
    </xf>
    <xf numFmtId="0" fontId="44" fillId="12" borderId="54" xfId="5" applyFont="1" applyFill="1" applyBorder="1" applyAlignment="1" applyProtection="1">
      <alignment horizontal="center" vertical="center"/>
      <protection locked="0"/>
    </xf>
    <xf numFmtId="0" fontId="0" fillId="0" borderId="0" xfId="0" applyAlignment="1">
      <alignment horizontal="left" wrapText="1"/>
    </xf>
    <xf numFmtId="0" fontId="63" fillId="11" borderId="6" xfId="0" applyFont="1" applyFill="1" applyBorder="1" applyAlignment="1">
      <alignment horizontal="center" vertical="center" wrapText="1"/>
    </xf>
    <xf numFmtId="0" fontId="51" fillId="11" borderId="6" xfId="0" applyFont="1" applyFill="1" applyBorder="1" applyAlignment="1">
      <alignment horizontal="center" vertical="center" wrapText="1"/>
    </xf>
    <xf numFmtId="0" fontId="40" fillId="8" borderId="11" xfId="5" applyFont="1" applyBorder="1" applyAlignment="1" applyProtection="1">
      <alignment horizontal="center" vertical="center"/>
      <protection locked="0"/>
    </xf>
    <xf numFmtId="10" fontId="40" fillId="8" borderId="11" xfId="5" applyNumberFormat="1" applyFont="1" applyBorder="1" applyAlignment="1" applyProtection="1">
      <alignment horizontal="center" vertical="center"/>
      <protection locked="0"/>
    </xf>
    <xf numFmtId="0" fontId="40" fillId="12" borderId="11" xfId="5" applyFont="1" applyFill="1" applyBorder="1" applyAlignment="1" applyProtection="1">
      <alignment horizontal="center" vertical="center"/>
      <protection locked="0"/>
    </xf>
    <xf numFmtId="10" fontId="40" fillId="12" borderId="11" xfId="5" applyNumberFormat="1" applyFont="1" applyFill="1" applyBorder="1" applyAlignment="1" applyProtection="1">
      <alignment horizontal="center" vertical="center"/>
      <protection locked="0"/>
    </xf>
    <xf numFmtId="0" fontId="63" fillId="11" borderId="29" xfId="0" applyFont="1" applyFill="1" applyBorder="1" applyAlignment="1">
      <alignment horizontal="center" vertical="center"/>
    </xf>
    <xf numFmtId="0" fontId="35" fillId="8" borderId="11" xfId="5" applyBorder="1" applyAlignment="1" applyProtection="1">
      <alignment vertical="center" wrapText="1"/>
      <protection locked="0"/>
    </xf>
    <xf numFmtId="0" fontId="35" fillId="8" borderId="53" xfId="5" applyBorder="1" applyAlignment="1" applyProtection="1">
      <alignment vertical="center" wrapText="1"/>
      <protection locked="0"/>
    </xf>
    <xf numFmtId="0" fontId="35" fillId="12" borderId="11" xfId="5" applyFill="1" applyBorder="1" applyAlignment="1" applyProtection="1">
      <alignment vertical="center" wrapText="1"/>
      <protection locked="0"/>
    </xf>
    <xf numFmtId="0" fontId="35" fillId="12" borderId="53" xfId="5" applyFill="1" applyBorder="1" applyAlignment="1" applyProtection="1">
      <alignment vertical="center" wrapText="1"/>
      <protection locked="0"/>
    </xf>
    <xf numFmtId="0" fontId="35" fillId="8" borderId="56" xfId="5" applyBorder="1" applyAlignment="1" applyProtection="1">
      <alignment horizontal="center" vertical="center"/>
      <protection locked="0"/>
    </xf>
    <xf numFmtId="0" fontId="35" fillId="8" borderId="7" xfId="5" applyBorder="1" applyAlignment="1" applyProtection="1">
      <alignment horizontal="center" vertical="center"/>
      <protection locked="0"/>
    </xf>
    <xf numFmtId="0" fontId="35" fillId="12" borderId="56" xfId="5" applyFill="1" applyBorder="1" applyAlignment="1" applyProtection="1">
      <alignment horizontal="center" vertical="center"/>
      <protection locked="0"/>
    </xf>
    <xf numFmtId="0" fontId="35" fillId="12" borderId="7" xfId="5" applyFill="1" applyBorder="1" applyAlignment="1" applyProtection="1">
      <alignment horizontal="center" vertical="center"/>
      <protection locked="0"/>
    </xf>
    <xf numFmtId="0" fontId="0" fillId="0" borderId="0" xfId="0" applyAlignment="1">
      <alignment horizontal="left" vertical="center" wrapText="1"/>
    </xf>
    <xf numFmtId="0" fontId="63" fillId="11" borderId="45" xfId="0" applyFont="1" applyFill="1" applyBorder="1" applyAlignment="1">
      <alignment horizontal="center" vertical="center"/>
    </xf>
    <xf numFmtId="0" fontId="35" fillId="8" borderId="7" xfId="5" applyBorder="1" applyAlignment="1" applyProtection="1">
      <alignment vertical="center" wrapText="1"/>
      <protection locked="0"/>
    </xf>
    <xf numFmtId="0" fontId="35" fillId="12" borderId="30" xfId="5" applyFill="1" applyBorder="1" applyAlignment="1" applyProtection="1">
      <alignment horizontal="center" vertical="center" wrapText="1"/>
      <protection locked="0"/>
    </xf>
    <xf numFmtId="0" fontId="35" fillId="12" borderId="56" xfId="5" applyFill="1" applyBorder="1" applyAlignment="1" applyProtection="1">
      <alignment horizontal="center" vertical="center" wrapText="1"/>
      <protection locked="0"/>
    </xf>
    <xf numFmtId="0" fontId="35" fillId="12" borderId="7" xfId="5" applyFill="1" applyBorder="1" applyAlignment="1" applyProtection="1">
      <alignment vertical="center" wrapText="1"/>
      <protection locked="0"/>
    </xf>
    <xf numFmtId="0" fontId="63" fillId="11" borderId="41" xfId="0" applyFont="1" applyFill="1" applyBorder="1" applyAlignment="1">
      <alignment horizontal="center" vertical="center"/>
    </xf>
    <xf numFmtId="0" fontId="63" fillId="11" borderId="10" xfId="0" applyFont="1" applyFill="1" applyBorder="1" applyAlignment="1">
      <alignment horizontal="center" vertical="center" wrapText="1"/>
    </xf>
    <xf numFmtId="0" fontId="35" fillId="8" borderId="35" xfId="5" applyBorder="1" applyAlignment="1" applyProtection="1">
      <protection locked="0"/>
    </xf>
    <xf numFmtId="10" fontId="35" fillId="8" borderId="40" xfId="5" applyNumberFormat="1" applyBorder="1" applyAlignment="1" applyProtection="1">
      <alignment horizontal="center" vertical="center"/>
      <protection locked="0"/>
    </xf>
    <xf numFmtId="0" fontId="35" fillId="12" borderId="35" xfId="5" applyFill="1" applyBorder="1" applyAlignment="1" applyProtection="1">
      <protection locked="0"/>
    </xf>
    <xf numFmtId="10" fontId="35" fillId="12" borderId="40" xfId="5" applyNumberFormat="1" applyFill="1" applyBorder="1" applyAlignment="1" applyProtection="1">
      <alignment horizontal="center" vertical="center"/>
      <protection locked="0"/>
    </xf>
    <xf numFmtId="0" fontId="63" fillId="11" borderId="30" xfId="0" applyFont="1" applyFill="1" applyBorder="1" applyAlignment="1">
      <alignment horizontal="center" vertical="center"/>
    </xf>
    <xf numFmtId="0" fontId="63" fillId="11" borderId="11" xfId="0" applyFont="1" applyFill="1" applyBorder="1" applyAlignment="1">
      <alignment horizontal="center" wrapText="1"/>
    </xf>
    <xf numFmtId="0" fontId="63" fillId="11" borderId="7" xfId="0" applyFont="1" applyFill="1" applyBorder="1" applyAlignment="1">
      <alignment horizontal="center" wrapText="1"/>
    </xf>
    <xf numFmtId="0" fontId="63" fillId="11" borderId="56" xfId="0" applyFont="1" applyFill="1" applyBorder="1" applyAlignment="1">
      <alignment horizontal="center" wrapText="1"/>
    </xf>
    <xf numFmtId="0" fontId="67" fillId="8" borderId="11" xfId="5" applyFont="1" applyBorder="1" applyAlignment="1" applyProtection="1">
      <alignment horizontal="center" vertical="center" wrapText="1"/>
      <protection locked="0"/>
    </xf>
    <xf numFmtId="0" fontId="67" fillId="12" borderId="11" xfId="5" applyFont="1" applyFill="1" applyBorder="1" applyAlignment="1" applyProtection="1">
      <alignment horizontal="center" vertical="center" wrapText="1"/>
      <protection locked="0"/>
    </xf>
    <xf numFmtId="0" fontId="35" fillId="8" borderId="30" xfId="5" applyBorder="1" applyAlignment="1" applyProtection="1">
      <alignment vertical="center"/>
      <protection locked="0"/>
    </xf>
    <xf numFmtId="0" fontId="35" fillId="12" borderId="56" xfId="5" applyFill="1" applyBorder="1" applyAlignment="1" applyProtection="1">
      <alignment vertical="center"/>
      <protection locked="0"/>
    </xf>
    <xf numFmtId="0" fontId="35" fillId="12" borderId="54" xfId="5" applyFill="1" applyBorder="1" applyAlignment="1" applyProtection="1">
      <alignment horizontal="center" vertical="center"/>
      <protection locked="0"/>
    </xf>
    <xf numFmtId="0" fontId="35" fillId="8" borderId="0" xfId="5" applyProtection="1"/>
    <xf numFmtId="0" fontId="33" fillId="6" borderId="0" xfId="6" applyProtection="1"/>
    <xf numFmtId="0" fontId="34" fillId="7" borderId="0" xfId="7" applyProtection="1"/>
    <xf numFmtId="0" fontId="40" fillId="8" borderId="11" xfId="5" applyFont="1" applyBorder="1" applyAlignment="1" applyProtection="1">
      <alignment horizontal="center" vertical="center" wrapText="1"/>
      <protection locked="0"/>
    </xf>
    <xf numFmtId="0" fontId="40" fillId="8" borderId="11" xfId="5" applyFont="1" applyBorder="1" applyAlignment="1" applyProtection="1">
      <alignment horizontal="left" vertical="center" wrapText="1"/>
      <protection locked="0"/>
    </xf>
    <xf numFmtId="0" fontId="40" fillId="12" borderId="6" xfId="5" applyFont="1" applyFill="1" applyBorder="1" applyAlignment="1" applyProtection="1">
      <alignment horizontal="left" vertical="center" wrapText="1"/>
      <protection locked="0"/>
    </xf>
    <xf numFmtId="0" fontId="40" fillId="12" borderId="11" xfId="5" applyFont="1" applyFill="1" applyBorder="1" applyAlignment="1" applyProtection="1">
      <alignment horizontal="left" vertical="center" wrapText="1"/>
      <protection locked="0"/>
    </xf>
    <xf numFmtId="0" fontId="40" fillId="8" borderId="30" xfId="5" applyFont="1" applyBorder="1" applyAlignment="1" applyProtection="1">
      <alignment vertical="center"/>
      <protection locked="0"/>
    </xf>
    <xf numFmtId="0" fontId="40" fillId="8" borderId="7" xfId="5" applyFont="1" applyBorder="1" applyAlignment="1" applyProtection="1">
      <alignment horizontal="center" vertical="center"/>
      <protection locked="0"/>
    </xf>
    <xf numFmtId="0" fontId="40" fillId="12" borderId="56" xfId="5" applyFont="1" applyFill="1" applyBorder="1" applyAlignment="1" applyProtection="1">
      <alignment vertical="center"/>
      <protection locked="0"/>
    </xf>
    <xf numFmtId="0" fontId="40" fillId="12" borderId="54" xfId="5" applyFont="1" applyFill="1" applyBorder="1" applyAlignment="1" applyProtection="1">
      <alignment horizontal="center" vertical="center"/>
      <protection locked="0"/>
    </xf>
    <xf numFmtId="0" fontId="44" fillId="8" borderId="11" xfId="5" applyFont="1" applyBorder="1" applyAlignment="1" applyProtection="1">
      <alignment horizontal="center" vertical="center" wrapText="1"/>
      <protection locked="0"/>
    </xf>
    <xf numFmtId="0" fontId="44" fillId="8" borderId="7" xfId="5" applyFont="1" applyBorder="1" applyAlignment="1" applyProtection="1">
      <alignment horizontal="center" vertical="center"/>
      <protection locked="0"/>
    </xf>
    <xf numFmtId="0" fontId="44" fillId="12" borderId="11" xfId="5" applyFont="1" applyFill="1" applyBorder="1" applyAlignment="1" applyProtection="1">
      <alignment horizontal="center" vertical="center" wrapText="1"/>
      <protection locked="0"/>
    </xf>
    <xf numFmtId="0" fontId="44" fillId="12" borderId="7" xfId="5" applyFont="1" applyFill="1" applyBorder="1" applyAlignment="1" applyProtection="1">
      <alignment horizontal="center" vertical="center"/>
      <protection locked="0"/>
    </xf>
    <xf numFmtId="0" fontId="21" fillId="2" borderId="1" xfId="0" applyFont="1" applyFill="1" applyBorder="1" applyAlignment="1" applyProtection="1">
      <alignment horizontal="left" vertical="top" wrapText="1"/>
      <protection locked="0"/>
    </xf>
    <xf numFmtId="0" fontId="20" fillId="0" borderId="27" xfId="1" applyBorder="1" applyAlignment="1" applyProtection="1"/>
    <xf numFmtId="0" fontId="0" fillId="0" borderId="16" xfId="0" applyBorder="1"/>
    <xf numFmtId="165" fontId="1" fillId="3" borderId="0" xfId="0" applyNumberFormat="1" applyFont="1" applyFill="1" applyAlignment="1">
      <alignment horizontal="left" vertical="center" wrapText="1"/>
    </xf>
    <xf numFmtId="0" fontId="0" fillId="0" borderId="31" xfId="0" applyBorder="1"/>
    <xf numFmtId="0" fontId="63" fillId="11" borderId="59" xfId="0" applyFont="1" applyFill="1" applyBorder="1" applyAlignment="1">
      <alignment horizontal="center" vertical="center"/>
    </xf>
    <xf numFmtId="0" fontId="67" fillId="12" borderId="30" xfId="5" applyFont="1" applyFill="1" applyBorder="1" applyAlignment="1" applyProtection="1">
      <alignment horizontal="center" vertical="center" wrapText="1"/>
      <protection locked="0"/>
    </xf>
    <xf numFmtId="0" fontId="35" fillId="12" borderId="54" xfId="5" applyFill="1" applyBorder="1" applyAlignment="1" applyProtection="1">
      <alignment horizontal="center" vertical="center" wrapText="1"/>
      <protection locked="0"/>
    </xf>
    <xf numFmtId="0" fontId="35" fillId="12" borderId="54" xfId="5" applyFill="1" applyBorder="1" applyAlignment="1" applyProtection="1">
      <alignment horizontal="center"/>
      <protection locked="0"/>
    </xf>
    <xf numFmtId="0" fontId="35" fillId="12" borderId="30" xfId="5" applyFill="1" applyBorder="1" applyAlignment="1" applyProtection="1">
      <alignment horizontal="center" vertical="center"/>
      <protection locked="0"/>
    </xf>
    <xf numFmtId="0" fontId="67" fillId="12" borderId="30" xfId="5" applyFont="1" applyFill="1" applyBorder="1" applyAlignment="1" applyProtection="1">
      <alignment horizontal="center" vertical="center"/>
      <protection locked="0"/>
    </xf>
    <xf numFmtId="0" fontId="67" fillId="12" borderId="56" xfId="5" applyFont="1" applyFill="1" applyBorder="1" applyAlignment="1" applyProtection="1">
      <alignment horizontal="center" vertical="center"/>
      <protection locked="0"/>
    </xf>
    <xf numFmtId="10" fontId="65" fillId="12" borderId="13" xfId="5" applyNumberFormat="1" applyFont="1" applyFill="1" applyBorder="1" applyAlignment="1" applyProtection="1">
      <alignment horizontal="center" vertical="center"/>
      <protection locked="0"/>
    </xf>
    <xf numFmtId="10" fontId="65" fillId="12" borderId="14" xfId="5" applyNumberFormat="1" applyFont="1" applyFill="1" applyBorder="1" applyAlignment="1" applyProtection="1">
      <alignment horizontal="center" vertical="center"/>
      <protection locked="0"/>
    </xf>
    <xf numFmtId="0" fontId="0" fillId="10" borderId="0" xfId="0" applyFill="1" applyAlignment="1">
      <alignment horizontal="center" vertical="center" wrapText="1"/>
    </xf>
    <xf numFmtId="0" fontId="37" fillId="0" borderId="0" xfId="0" applyFont="1" applyAlignment="1">
      <alignment horizontal="left" vertical="center"/>
    </xf>
    <xf numFmtId="10" fontId="65" fillId="12" borderId="0" xfId="5" applyNumberFormat="1" applyFont="1" applyFill="1" applyBorder="1" applyAlignment="1" applyProtection="1">
      <alignment horizontal="center" vertical="center"/>
      <protection locked="0"/>
    </xf>
    <xf numFmtId="0" fontId="0" fillId="0" borderId="0" xfId="0" applyAlignment="1">
      <alignment horizontal="center" vertical="center"/>
    </xf>
    <xf numFmtId="0" fontId="63" fillId="0" borderId="0" xfId="0" applyFont="1" applyAlignment="1">
      <alignment horizontal="left" vertical="center" wrapText="1"/>
    </xf>
    <xf numFmtId="0" fontId="65" fillId="0" borderId="0" xfId="5" applyFont="1" applyFill="1" applyBorder="1" applyAlignment="1" applyProtection="1">
      <alignment horizontal="center" vertical="center"/>
      <protection locked="0"/>
    </xf>
    <xf numFmtId="10" fontId="65" fillId="0" borderId="0" xfId="5" applyNumberFormat="1" applyFont="1" applyFill="1" applyBorder="1" applyAlignment="1" applyProtection="1">
      <alignment horizontal="center" vertical="center"/>
      <protection locked="0"/>
    </xf>
    <xf numFmtId="0" fontId="63" fillId="0" borderId="0" xfId="0" applyFont="1" applyAlignment="1">
      <alignment horizontal="center" vertical="center"/>
    </xf>
    <xf numFmtId="0" fontId="35" fillId="0" borderId="0" xfId="5" applyFill="1" applyBorder="1" applyAlignment="1" applyProtection="1">
      <alignment horizontal="center" wrapText="1"/>
      <protection locked="0"/>
    </xf>
    <xf numFmtId="0" fontId="63" fillId="0" borderId="0" xfId="0" applyFont="1" applyAlignment="1">
      <alignment horizontal="center" vertical="center" wrapText="1"/>
    </xf>
    <xf numFmtId="0" fontId="67" fillId="0" borderId="0" xfId="5" applyFont="1" applyFill="1" applyBorder="1" applyAlignment="1" applyProtection="1">
      <alignment horizontal="center" vertical="center" wrapText="1"/>
      <protection locked="0"/>
    </xf>
    <xf numFmtId="0" fontId="67" fillId="0" borderId="0" xfId="5" applyFont="1" applyFill="1" applyBorder="1" applyAlignment="1" applyProtection="1">
      <alignment horizontal="center" vertical="center"/>
      <protection locked="0"/>
    </xf>
    <xf numFmtId="0" fontId="51" fillId="0" borderId="0" xfId="0" applyFont="1" applyAlignment="1">
      <alignment horizontal="center" vertical="center" wrapText="1"/>
    </xf>
    <xf numFmtId="0" fontId="44" fillId="0" borderId="0" xfId="5" applyFont="1" applyFill="1" applyBorder="1" applyAlignment="1" applyProtection="1">
      <alignment horizontal="center" vertical="center"/>
      <protection locked="0"/>
    </xf>
    <xf numFmtId="0" fontId="63" fillId="11" borderId="0" xfId="0" applyFont="1" applyFill="1" applyAlignment="1">
      <alignment horizontal="left" vertical="center" wrapText="1"/>
    </xf>
    <xf numFmtId="0" fontId="0" fillId="0" borderId="0" xfId="0" applyAlignment="1">
      <alignment horizontal="center"/>
    </xf>
    <xf numFmtId="0" fontId="0" fillId="0" borderId="0" xfId="0" applyAlignment="1">
      <alignment horizontal="center" vertical="center" wrapText="1"/>
    </xf>
    <xf numFmtId="0" fontId="67" fillId="12" borderId="0" xfId="5" applyFont="1" applyFill="1" applyBorder="1" applyAlignment="1" applyProtection="1">
      <alignment horizontal="center" vertical="center"/>
      <protection locked="0"/>
    </xf>
    <xf numFmtId="0" fontId="35" fillId="0" borderId="0" xfId="5" applyFill="1" applyBorder="1" applyAlignment="1" applyProtection="1">
      <alignment horizontal="center" vertical="center" wrapText="1"/>
      <protection locked="0"/>
    </xf>
    <xf numFmtId="0" fontId="35" fillId="0" borderId="0" xfId="5" applyFill="1" applyBorder="1" applyAlignment="1" applyProtection="1">
      <alignment horizontal="center" vertical="center"/>
      <protection locked="0"/>
    </xf>
    <xf numFmtId="0" fontId="40" fillId="0" borderId="0" xfId="5" applyFont="1" applyFill="1" applyBorder="1" applyAlignment="1" applyProtection="1">
      <alignment horizontal="center" vertical="center"/>
      <protection locked="0"/>
    </xf>
    <xf numFmtId="0" fontId="35" fillId="0" borderId="0" xfId="5" applyFill="1" applyBorder="1" applyAlignment="1" applyProtection="1">
      <alignment horizontal="center"/>
      <protection locked="0"/>
    </xf>
    <xf numFmtId="0" fontId="35" fillId="0" borderId="0" xfId="5" applyFill="1" applyBorder="1" applyAlignment="1" applyProtection="1">
      <alignment vertical="center" wrapText="1"/>
      <protection locked="0"/>
    </xf>
    <xf numFmtId="10" fontId="35" fillId="0" borderId="0" xfId="5" applyNumberFormat="1" applyFill="1" applyBorder="1" applyAlignment="1" applyProtection="1">
      <alignment horizontal="center" vertical="center"/>
      <protection locked="0"/>
    </xf>
    <xf numFmtId="0" fontId="63" fillId="0" borderId="0" xfId="0" applyFont="1" applyAlignment="1">
      <alignment horizontal="center" wrapText="1"/>
    </xf>
    <xf numFmtId="0" fontId="35" fillId="0" borderId="0" xfId="5" applyFill="1" applyBorder="1" applyAlignment="1" applyProtection="1">
      <alignment horizontal="left" vertical="center" wrapText="1"/>
      <protection locked="0"/>
    </xf>
    <xf numFmtId="165" fontId="0" fillId="0" borderId="0" xfId="0" applyNumberFormat="1"/>
    <xf numFmtId="165" fontId="1" fillId="3" borderId="0" xfId="0" applyNumberFormat="1" applyFont="1" applyFill="1" applyAlignment="1">
      <alignment vertical="top" wrapText="1"/>
    </xf>
    <xf numFmtId="165" fontId="1" fillId="2" borderId="9" xfId="2" applyFont="1" applyFill="1" applyBorder="1" applyAlignment="1" applyProtection="1">
      <alignment vertical="top" wrapText="1"/>
    </xf>
    <xf numFmtId="165" fontId="1" fillId="2" borderId="7" xfId="2" applyFont="1" applyFill="1" applyBorder="1" applyAlignment="1" applyProtection="1">
      <alignment vertical="top" wrapText="1"/>
    </xf>
    <xf numFmtId="43" fontId="1" fillId="2" borderId="45" xfId="0" applyNumberFormat="1" applyFont="1" applyFill="1" applyBorder="1" applyAlignment="1">
      <alignment vertical="top" wrapText="1"/>
    </xf>
    <xf numFmtId="43" fontId="1" fillId="2" borderId="7" xfId="0" applyNumberFormat="1" applyFont="1" applyFill="1" applyBorder="1" applyAlignment="1">
      <alignment vertical="top" wrapText="1"/>
    </xf>
    <xf numFmtId="43" fontId="1" fillId="15" borderId="7" xfId="0" applyNumberFormat="1" applyFont="1" applyFill="1" applyBorder="1" applyAlignment="1">
      <alignment vertical="top" wrapText="1"/>
    </xf>
    <xf numFmtId="43" fontId="1" fillId="0" borderId="7" xfId="0" applyNumberFormat="1" applyFont="1" applyBorder="1" applyAlignment="1">
      <alignment vertical="top" wrapText="1"/>
    </xf>
    <xf numFmtId="0" fontId="18" fillId="16" borderId="6" xfId="0" applyFont="1" applyFill="1" applyBorder="1" applyAlignment="1">
      <alignment vertical="top" wrapText="1"/>
    </xf>
    <xf numFmtId="43" fontId="18" fillId="16" borderId="37" xfId="0" applyNumberFormat="1" applyFont="1" applyFill="1" applyBorder="1" applyAlignment="1">
      <alignment vertical="top" wrapText="1"/>
    </xf>
    <xf numFmtId="0" fontId="2" fillId="0" borderId="15" xfId="0" applyFont="1" applyBorder="1" applyAlignment="1">
      <alignment horizontal="center" vertical="center" wrapText="1"/>
    </xf>
    <xf numFmtId="0" fontId="1" fillId="0" borderId="23" xfId="0" applyFont="1" applyBorder="1" applyAlignment="1">
      <alignment horizontal="left" vertical="center"/>
    </xf>
    <xf numFmtId="43" fontId="1" fillId="0" borderId="37" xfId="0" applyNumberFormat="1" applyFont="1" applyBorder="1" applyAlignment="1">
      <alignment vertical="top" wrapText="1"/>
    </xf>
    <xf numFmtId="0" fontId="13" fillId="3" borderId="0" xfId="0" applyFont="1" applyFill="1" applyAlignment="1">
      <alignment horizontal="center"/>
    </xf>
    <xf numFmtId="0" fontId="21" fillId="15" borderId="11" xfId="0" applyFont="1" applyFill="1" applyBorder="1" applyAlignment="1">
      <alignment horizontal="left" vertical="top" wrapText="1"/>
    </xf>
    <xf numFmtId="0" fontId="4" fillId="2" borderId="6" xfId="0" applyFont="1" applyFill="1" applyBorder="1" applyAlignment="1">
      <alignment horizontal="left" vertical="top" wrapText="1" indent="1"/>
    </xf>
    <xf numFmtId="0" fontId="1" fillId="2" borderId="15" xfId="0" applyFont="1" applyFill="1" applyBorder="1" applyAlignment="1">
      <alignment horizontal="right" vertical="top" wrapText="1"/>
    </xf>
    <xf numFmtId="165" fontId="1" fillId="2" borderId="3" xfId="0" applyNumberFormat="1" applyFont="1" applyFill="1" applyBorder="1" applyAlignment="1">
      <alignment vertical="top" wrapText="1"/>
    </xf>
    <xf numFmtId="165" fontId="1" fillId="2" borderId="1" xfId="0" applyNumberFormat="1" applyFont="1" applyFill="1" applyBorder="1" applyAlignment="1">
      <alignment vertical="top" wrapText="1"/>
    </xf>
    <xf numFmtId="165" fontId="1" fillId="0" borderId="33" xfId="0" applyNumberFormat="1" applyFont="1" applyBorder="1" applyAlignment="1">
      <alignment vertical="top" wrapText="1"/>
    </xf>
    <xf numFmtId="0" fontId="61" fillId="3" borderId="0" xfId="0" applyFont="1" applyFill="1" applyAlignment="1">
      <alignment horizontal="center" vertical="center" wrapText="1"/>
    </xf>
    <xf numFmtId="43" fontId="1" fillId="3" borderId="0" xfId="0" applyNumberFormat="1" applyFont="1" applyFill="1" applyAlignment="1">
      <alignment vertical="top" wrapText="1"/>
    </xf>
    <xf numFmtId="165" fontId="1" fillId="2" borderId="45" xfId="2" applyFont="1" applyFill="1" applyBorder="1" applyAlignment="1" applyProtection="1">
      <alignment vertical="top" wrapText="1"/>
    </xf>
    <xf numFmtId="165" fontId="1" fillId="3" borderId="0" xfId="2" applyFont="1" applyFill="1" applyBorder="1" applyAlignment="1" applyProtection="1">
      <alignment vertical="top" wrapText="1"/>
    </xf>
    <xf numFmtId="43" fontId="14" fillId="3" borderId="0" xfId="0" applyNumberFormat="1" applyFont="1" applyFill="1" applyAlignment="1">
      <alignment vertical="top" wrapText="1"/>
    </xf>
    <xf numFmtId="43" fontId="13" fillId="3" borderId="0" xfId="0" applyNumberFormat="1" applyFont="1" applyFill="1" applyAlignment="1">
      <alignment vertical="top" wrapText="1"/>
    </xf>
    <xf numFmtId="165" fontId="18" fillId="15" borderId="7" xfId="2" applyFont="1" applyFill="1" applyBorder="1" applyAlignment="1" applyProtection="1">
      <alignment vertical="top" wrapText="1"/>
    </xf>
    <xf numFmtId="165" fontId="18" fillId="3" borderId="0" xfId="2" applyFont="1" applyFill="1" applyBorder="1" applyAlignment="1" applyProtection="1">
      <alignment vertical="top" wrapText="1"/>
    </xf>
    <xf numFmtId="0" fontId="21" fillId="0" borderId="6" xfId="0" applyFont="1" applyBorder="1" applyAlignment="1">
      <alignment vertical="top" wrapText="1"/>
    </xf>
    <xf numFmtId="165" fontId="21" fillId="2" borderId="7" xfId="2" applyFont="1" applyFill="1" applyBorder="1" applyAlignment="1" applyProtection="1">
      <alignment vertical="top" wrapText="1"/>
    </xf>
    <xf numFmtId="165" fontId="1" fillId="2" borderId="37" xfId="2" applyFont="1" applyFill="1" applyBorder="1" applyAlignment="1" applyProtection="1">
      <alignment vertical="top" wrapText="1"/>
    </xf>
    <xf numFmtId="165" fontId="18" fillId="16" borderId="7" xfId="2" applyFont="1" applyFill="1" applyBorder="1" applyAlignment="1" applyProtection="1">
      <alignment vertical="top" wrapText="1"/>
    </xf>
    <xf numFmtId="165" fontId="2" fillId="17" borderId="75" xfId="2" applyFont="1" applyFill="1" applyBorder="1" applyAlignment="1" applyProtection="1">
      <alignment vertical="top" wrapText="1"/>
    </xf>
    <xf numFmtId="165" fontId="2" fillId="3" borderId="0" xfId="2" applyFont="1" applyFill="1" applyBorder="1" applyAlignment="1" applyProtection="1">
      <alignment vertical="top" wrapText="1"/>
    </xf>
    <xf numFmtId="17" fontId="1" fillId="2" borderId="15" xfId="0" applyNumberFormat="1" applyFont="1" applyFill="1" applyBorder="1" applyAlignment="1">
      <alignment vertical="top" wrapText="1"/>
    </xf>
    <xf numFmtId="43" fontId="13" fillId="2" borderId="7" xfId="0" applyNumberFormat="1" applyFont="1" applyFill="1" applyBorder="1" applyAlignment="1">
      <alignment vertical="top" wrapText="1"/>
    </xf>
    <xf numFmtId="43" fontId="1" fillId="2" borderId="29" xfId="0" applyNumberFormat="1" applyFont="1" applyFill="1" applyBorder="1" applyAlignment="1">
      <alignment vertical="top" wrapText="1"/>
    </xf>
    <xf numFmtId="43" fontId="1" fillId="2" borderId="30" xfId="0" applyNumberFormat="1" applyFont="1" applyFill="1" applyBorder="1" applyAlignment="1">
      <alignment vertical="top" wrapText="1"/>
    </xf>
    <xf numFmtId="43" fontId="18" fillId="2" borderId="35" xfId="0" applyNumberFormat="1" applyFont="1" applyFill="1" applyBorder="1" applyAlignment="1">
      <alignment vertical="top" wrapText="1"/>
    </xf>
    <xf numFmtId="43" fontId="1" fillId="2" borderId="35" xfId="0" applyNumberFormat="1" applyFont="1" applyFill="1" applyBorder="1" applyAlignment="1">
      <alignment vertical="top" wrapText="1"/>
    </xf>
    <xf numFmtId="43" fontId="2" fillId="2" borderId="1" xfId="0" applyNumberFormat="1" applyFont="1" applyFill="1" applyBorder="1" applyAlignment="1">
      <alignment vertical="top" wrapText="1"/>
    </xf>
    <xf numFmtId="0" fontId="0" fillId="2" borderId="22" xfId="0" applyFill="1" applyBorder="1" applyAlignment="1">
      <alignment horizontal="left" vertical="top"/>
    </xf>
    <xf numFmtId="0" fontId="21" fillId="2" borderId="6" xfId="0" applyFont="1" applyFill="1" applyBorder="1" applyAlignment="1">
      <alignment horizontal="left" vertical="center" wrapText="1"/>
    </xf>
    <xf numFmtId="0" fontId="0" fillId="2" borderId="0" xfId="0" applyFill="1" applyAlignment="1">
      <alignment horizontal="left" vertical="top" wrapText="1"/>
    </xf>
    <xf numFmtId="0" fontId="0" fillId="2" borderId="0" xfId="0" applyFill="1" applyAlignment="1">
      <alignment horizontal="left" vertical="top"/>
    </xf>
    <xf numFmtId="0" fontId="21" fillId="2" borderId="0" xfId="0" applyFont="1" applyFill="1"/>
    <xf numFmtId="0" fontId="63" fillId="11" borderId="49" xfId="0" applyFont="1" applyFill="1" applyBorder="1" applyAlignment="1">
      <alignment horizontal="center" vertical="center"/>
    </xf>
    <xf numFmtId="0" fontId="35" fillId="12" borderId="45" xfId="5" applyFill="1" applyBorder="1" applyAlignment="1" applyProtection="1">
      <alignment horizontal="center" vertical="center"/>
      <protection locked="0"/>
    </xf>
    <xf numFmtId="0" fontId="51" fillId="11" borderId="34" xfId="0" applyFont="1" applyFill="1" applyBorder="1" applyAlignment="1">
      <alignment horizontal="center" vertical="center" wrapText="1"/>
    </xf>
    <xf numFmtId="165" fontId="21" fillId="0" borderId="0" xfId="0" applyNumberFormat="1" applyFont="1"/>
    <xf numFmtId="0" fontId="0" fillId="2" borderId="0" xfId="0" applyFill="1"/>
    <xf numFmtId="0" fontId="0" fillId="0" borderId="57" xfId="0" applyBorder="1" applyAlignment="1">
      <alignment vertical="center" wrapText="1"/>
    </xf>
    <xf numFmtId="0" fontId="0" fillId="2" borderId="0" xfId="0" applyFill="1" applyAlignment="1">
      <alignment horizontal="center" vertical="center" wrapText="1"/>
    </xf>
    <xf numFmtId="0" fontId="64" fillId="0" borderId="6" xfId="0" applyFont="1" applyBorder="1" applyAlignment="1">
      <alignment vertical="center" wrapText="1"/>
    </xf>
    <xf numFmtId="0" fontId="66" fillId="2" borderId="6" xfId="0" applyFont="1" applyFill="1" applyBorder="1" applyAlignment="1">
      <alignment vertical="center" wrapText="1"/>
    </xf>
    <xf numFmtId="10" fontId="35" fillId="12" borderId="30" xfId="5" applyNumberFormat="1" applyFill="1" applyBorder="1" applyAlignment="1" applyProtection="1">
      <alignment horizontal="center" vertical="center" wrapText="1"/>
      <protection locked="0"/>
    </xf>
    <xf numFmtId="0" fontId="0" fillId="10" borderId="20" xfId="0" applyFill="1" applyBorder="1" applyAlignment="1">
      <alignment horizontal="center" vertical="center"/>
    </xf>
    <xf numFmtId="0" fontId="0" fillId="10" borderId="21" xfId="0" applyFill="1" applyBorder="1" applyAlignment="1">
      <alignment horizontal="center" vertical="center"/>
    </xf>
    <xf numFmtId="0" fontId="0" fillId="10" borderId="34" xfId="0" applyFill="1" applyBorder="1" applyAlignment="1">
      <alignment horizontal="left" vertical="center" wrapText="1"/>
    </xf>
    <xf numFmtId="0" fontId="0" fillId="10" borderId="5" xfId="0" applyFill="1" applyBorder="1" applyAlignment="1">
      <alignment horizontal="left" vertical="center" wrapText="1"/>
    </xf>
    <xf numFmtId="0" fontId="67" fillId="20" borderId="7" xfId="0" applyFont="1" applyFill="1" applyBorder="1" applyAlignment="1" applyProtection="1">
      <alignment horizontal="center" vertical="center"/>
      <protection locked="0"/>
    </xf>
    <xf numFmtId="10" fontId="35" fillId="12" borderId="7" xfId="5" applyNumberFormat="1" applyFill="1" applyBorder="1" applyAlignment="1" applyProtection="1">
      <alignment horizontal="center" vertical="center" wrapText="1"/>
      <protection locked="0"/>
    </xf>
    <xf numFmtId="10" fontId="35" fillId="12" borderId="42" xfId="5" applyNumberFormat="1" applyFill="1" applyBorder="1" applyAlignment="1" applyProtection="1">
      <alignment horizontal="center" vertical="center" wrapText="1"/>
      <protection locked="0"/>
    </xf>
    <xf numFmtId="10" fontId="35" fillId="12" borderId="14" xfId="5" applyNumberFormat="1" applyFill="1" applyBorder="1" applyAlignment="1" applyProtection="1">
      <alignment horizontal="center" vertical="center" wrapText="1"/>
      <protection locked="0"/>
    </xf>
    <xf numFmtId="0" fontId="63" fillId="11" borderId="10" xfId="0" applyFont="1" applyFill="1" applyBorder="1" applyAlignment="1">
      <alignment horizontal="center" vertical="center"/>
    </xf>
    <xf numFmtId="0" fontId="35" fillId="12" borderId="6" xfId="5" applyFill="1" applyBorder="1" applyAlignment="1" applyProtection="1">
      <alignment horizontal="center" vertical="center"/>
      <protection locked="0"/>
    </xf>
    <xf numFmtId="0" fontId="63" fillId="11" borderId="34" xfId="0" applyFont="1" applyFill="1" applyBorder="1" applyAlignment="1">
      <alignment horizontal="center" vertical="center" wrapText="1"/>
    </xf>
    <xf numFmtId="0" fontId="40" fillId="12" borderId="12" xfId="5" applyFont="1" applyFill="1" applyBorder="1" applyProtection="1">
      <protection locked="0"/>
    </xf>
    <xf numFmtId="0" fontId="67" fillId="19" borderId="0" xfId="0" applyFont="1" applyFill="1" applyAlignment="1" applyProtection="1">
      <alignment horizontal="center" vertical="center"/>
      <protection locked="0"/>
    </xf>
    <xf numFmtId="0" fontId="63" fillId="11" borderId="0" xfId="0" applyFont="1" applyFill="1" applyAlignment="1">
      <alignment horizontal="center" vertical="center" wrapText="1"/>
    </xf>
    <xf numFmtId="0" fontId="64" fillId="0" borderId="0" xfId="0" applyFont="1" applyAlignment="1">
      <alignment vertical="center" wrapText="1"/>
    </xf>
    <xf numFmtId="0" fontId="35" fillId="12" borderId="0" xfId="5" applyFill="1" applyBorder="1" applyAlignment="1" applyProtection="1">
      <alignment horizontal="center" wrapText="1"/>
      <protection locked="0"/>
    </xf>
    <xf numFmtId="0" fontId="66" fillId="2" borderId="0" xfId="0" applyFont="1" applyFill="1" applyAlignment="1">
      <alignment vertical="center" wrapText="1"/>
    </xf>
    <xf numFmtId="10" fontId="35" fillId="12" borderId="0" xfId="5" applyNumberFormat="1" applyFill="1" applyBorder="1" applyAlignment="1" applyProtection="1">
      <alignment horizontal="center" vertical="center" wrapText="1"/>
      <protection locked="0"/>
    </xf>
    <xf numFmtId="0" fontId="63" fillId="11" borderId="23" xfId="0" applyFont="1" applyFill="1" applyBorder="1" applyAlignment="1">
      <alignment horizontal="center" vertical="center" wrapText="1"/>
    </xf>
    <xf numFmtId="0" fontId="35" fillId="12" borderId="23" xfId="5" applyFill="1" applyBorder="1" applyAlignment="1" applyProtection="1">
      <alignment horizontal="center" wrapText="1"/>
      <protection locked="0"/>
    </xf>
    <xf numFmtId="10" fontId="35" fillId="12" borderId="23" xfId="5" applyNumberFormat="1" applyFill="1" applyBorder="1" applyAlignment="1" applyProtection="1">
      <alignment horizontal="center" vertical="center" wrapText="1"/>
      <protection locked="0"/>
    </xf>
    <xf numFmtId="0" fontId="67" fillId="12" borderId="23" xfId="5" applyFont="1" applyFill="1" applyBorder="1" applyAlignment="1" applyProtection="1">
      <alignment vertical="center"/>
      <protection locked="0"/>
    </xf>
    <xf numFmtId="0" fontId="67" fillId="12" borderId="25" xfId="5" applyFont="1" applyFill="1" applyBorder="1" applyAlignment="1" applyProtection="1">
      <alignment horizontal="center" vertical="center"/>
      <protection locked="0"/>
    </xf>
    <xf numFmtId="0" fontId="63" fillId="11" borderId="25" xfId="0" applyFont="1" applyFill="1" applyBorder="1" applyAlignment="1">
      <alignment horizontal="left" vertical="center" wrapText="1"/>
    </xf>
    <xf numFmtId="0" fontId="67" fillId="12" borderId="26" xfId="5" applyFont="1" applyFill="1" applyBorder="1" applyAlignment="1" applyProtection="1">
      <alignment vertical="center"/>
      <protection locked="0"/>
    </xf>
    <xf numFmtId="0" fontId="35" fillId="12" borderId="13" xfId="5" applyFill="1" applyBorder="1" applyAlignment="1" applyProtection="1">
      <alignment horizontal="center" vertical="center"/>
      <protection locked="0"/>
    </xf>
    <xf numFmtId="0" fontId="0" fillId="10" borderId="16" xfId="0" applyFill="1" applyBorder="1" applyAlignment="1">
      <alignment vertical="center" wrapText="1"/>
    </xf>
    <xf numFmtId="0" fontId="35" fillId="2" borderId="23" xfId="5" applyFill="1" applyBorder="1" applyAlignment="1" applyProtection="1">
      <alignment horizontal="center" vertical="center"/>
      <protection locked="0"/>
    </xf>
    <xf numFmtId="0" fontId="0" fillId="0" borderId="19" xfId="0" applyBorder="1"/>
    <xf numFmtId="0" fontId="35" fillId="12" borderId="63" xfId="5" applyFill="1" applyBorder="1" applyAlignment="1" applyProtection="1">
      <alignment horizontal="center" vertical="center"/>
      <protection locked="0"/>
    </xf>
    <xf numFmtId="0" fontId="35" fillId="12" borderId="14" xfId="5" applyFill="1" applyBorder="1" applyAlignment="1" applyProtection="1">
      <alignment horizontal="center" vertical="center"/>
      <protection locked="0"/>
    </xf>
    <xf numFmtId="43" fontId="1" fillId="0" borderId="45" xfId="0" applyNumberFormat="1" applyFont="1" applyBorder="1" applyAlignment="1">
      <alignment vertical="top" wrapText="1"/>
    </xf>
    <xf numFmtId="0" fontId="0" fillId="10" borderId="34" xfId="0" applyFill="1" applyBorder="1" applyAlignment="1">
      <alignment horizontal="center" vertical="center" wrapText="1"/>
    </xf>
    <xf numFmtId="0" fontId="0" fillId="10" borderId="73" xfId="0" applyFill="1" applyBorder="1" applyAlignment="1">
      <alignment horizontal="center" vertical="center" wrapText="1"/>
    </xf>
    <xf numFmtId="0" fontId="0" fillId="10" borderId="5" xfId="0" applyFill="1" applyBorder="1" applyAlignment="1">
      <alignment horizontal="center" vertical="center" wrapText="1"/>
    </xf>
    <xf numFmtId="0" fontId="35" fillId="12" borderId="75" xfId="5" applyFill="1" applyBorder="1" applyAlignment="1" applyProtection="1">
      <alignment horizontal="center" vertical="center"/>
      <protection locked="0"/>
    </xf>
    <xf numFmtId="0" fontId="0" fillId="0" borderId="20" xfId="0" applyBorder="1"/>
    <xf numFmtId="10" fontId="35" fillId="12" borderId="7" xfId="5" applyNumberFormat="1" applyFill="1" applyBorder="1" applyAlignment="1" applyProtection="1">
      <alignment horizontal="center" vertical="center"/>
      <protection locked="0"/>
    </xf>
    <xf numFmtId="0" fontId="35" fillId="12" borderId="54" xfId="5" applyFill="1" applyBorder="1" applyAlignment="1" applyProtection="1">
      <alignment vertical="center" wrapText="1"/>
      <protection locked="0"/>
    </xf>
    <xf numFmtId="0" fontId="67" fillId="12" borderId="13" xfId="5" applyFont="1" applyFill="1" applyBorder="1" applyAlignment="1" applyProtection="1">
      <alignment horizontal="center" vertical="center" wrapText="1"/>
      <protection locked="0"/>
    </xf>
    <xf numFmtId="0" fontId="67" fillId="12" borderId="14" xfId="5" applyFont="1" applyFill="1" applyBorder="1" applyAlignment="1" applyProtection="1">
      <alignment horizontal="center" vertical="center" wrapText="1"/>
      <protection locked="0"/>
    </xf>
    <xf numFmtId="0" fontId="0" fillId="0" borderId="19" xfId="0" applyBorder="1" applyAlignment="1">
      <alignment vertical="center" wrapText="1"/>
    </xf>
    <xf numFmtId="0" fontId="0" fillId="0" borderId="23" xfId="0" applyBorder="1"/>
    <xf numFmtId="0" fontId="63" fillId="0" borderId="26" xfId="0" applyFont="1" applyBorder="1" applyAlignment="1">
      <alignment horizontal="center" vertical="center"/>
    </xf>
    <xf numFmtId="0" fontId="38" fillId="3" borderId="0" xfId="0" applyFont="1" applyFill="1" applyAlignment="1">
      <alignment vertical="top" wrapText="1"/>
    </xf>
    <xf numFmtId="0" fontId="21" fillId="3" borderId="23" xfId="0" applyFont="1" applyFill="1" applyBorder="1" applyAlignment="1">
      <alignment vertical="top" wrapText="1"/>
    </xf>
    <xf numFmtId="0" fontId="21" fillId="3" borderId="26" xfId="0" applyFont="1" applyFill="1" applyBorder="1" applyAlignment="1">
      <alignment vertical="top" wrapText="1"/>
    </xf>
    <xf numFmtId="43" fontId="21" fillId="2" borderId="7" xfId="0" applyNumberFormat="1" applyFont="1" applyFill="1" applyBorder="1" applyAlignment="1">
      <alignment vertical="top" wrapText="1"/>
    </xf>
    <xf numFmtId="0" fontId="2" fillId="2" borderId="22" xfId="0" applyFont="1" applyFill="1" applyBorder="1" applyAlignment="1">
      <alignment horizontal="center" vertical="center" wrapText="1"/>
    </xf>
    <xf numFmtId="0" fontId="67" fillId="5" borderId="11" xfId="5" applyFont="1" applyFill="1" applyBorder="1" applyAlignment="1" applyProtection="1">
      <alignment horizontal="center" vertical="center"/>
      <protection locked="0"/>
    </xf>
    <xf numFmtId="165" fontId="1" fillId="0" borderId="7" xfId="2" applyFont="1" applyFill="1" applyBorder="1" applyAlignment="1" applyProtection="1">
      <alignment vertical="top" wrapText="1"/>
    </xf>
    <xf numFmtId="43" fontId="10" fillId="2" borderId="7" xfId="0" applyNumberFormat="1" applyFont="1" applyFill="1" applyBorder="1" applyAlignment="1">
      <alignment vertical="top" wrapText="1"/>
    </xf>
    <xf numFmtId="43" fontId="4" fillId="0" borderId="7" xfId="0" applyNumberFormat="1" applyFont="1" applyBorder="1" applyAlignment="1">
      <alignment vertical="top" wrapText="1"/>
    </xf>
    <xf numFmtId="165" fontId="4" fillId="2" borderId="7" xfId="2" applyFont="1" applyFill="1" applyBorder="1" applyAlignment="1" applyProtection="1">
      <alignment vertical="top" wrapText="1"/>
    </xf>
    <xf numFmtId="0" fontId="2" fillId="17" borderId="12" xfId="0" applyFont="1" applyFill="1" applyBorder="1" applyAlignment="1">
      <alignment horizontal="right" vertical="center" wrapText="1"/>
    </xf>
    <xf numFmtId="165" fontId="2" fillId="17" borderId="14" xfId="2" applyFont="1" applyFill="1" applyBorder="1" applyAlignment="1" applyProtection="1">
      <alignment vertical="top" wrapText="1"/>
    </xf>
    <xf numFmtId="14" fontId="1" fillId="2" borderId="15" xfId="0" applyNumberFormat="1" applyFont="1" applyFill="1" applyBorder="1" applyAlignment="1">
      <alignment horizontal="right" vertical="top" wrapText="1"/>
    </xf>
    <xf numFmtId="43" fontId="13" fillId="0" borderId="45" xfId="0" applyNumberFormat="1" applyFont="1" applyBorder="1" applyAlignment="1">
      <alignment vertical="top" wrapText="1"/>
    </xf>
    <xf numFmtId="0" fontId="21" fillId="2" borderId="11" xfId="0" applyFont="1" applyFill="1" applyBorder="1" applyAlignment="1">
      <alignment horizontal="left" vertical="top" wrapText="1"/>
    </xf>
    <xf numFmtId="0" fontId="2" fillId="15" borderId="3" xfId="0" applyFont="1" applyFill="1" applyBorder="1" applyAlignment="1">
      <alignment horizontal="center" vertical="center" wrapText="1"/>
    </xf>
    <xf numFmtId="0" fontId="72" fillId="0" borderId="0" xfId="1" applyFont="1" applyAlignment="1" applyProtection="1">
      <alignment wrapText="1"/>
    </xf>
    <xf numFmtId="0" fontId="54" fillId="2" borderId="3" xfId="0" applyFont="1" applyFill="1" applyBorder="1" applyAlignment="1">
      <alignment vertical="top" wrapText="1"/>
    </xf>
    <xf numFmtId="0" fontId="3" fillId="0" borderId="15" xfId="0" applyFont="1" applyBorder="1" applyAlignment="1">
      <alignment vertical="top" wrapText="1"/>
    </xf>
    <xf numFmtId="0" fontId="78" fillId="2" borderId="6" xfId="0" applyFont="1" applyFill="1" applyBorder="1" applyAlignment="1">
      <alignment horizontal="left" vertical="top" wrapText="1" indent="1"/>
    </xf>
    <xf numFmtId="0" fontId="79" fillId="0" borderId="0" xfId="0" applyFont="1" applyAlignment="1">
      <alignment horizontal="left" vertical="top"/>
    </xf>
    <xf numFmtId="0" fontId="79" fillId="3" borderId="22" xfId="0" applyFont="1" applyFill="1" applyBorder="1" applyAlignment="1">
      <alignment horizontal="left" vertical="top"/>
    </xf>
    <xf numFmtId="0" fontId="79" fillId="13" borderId="0" xfId="0" applyFont="1" applyFill="1" applyAlignment="1">
      <alignment horizontal="left" vertical="top" wrapText="1"/>
    </xf>
    <xf numFmtId="0" fontId="79" fillId="13" borderId="23" xfId="0" applyFont="1" applyFill="1" applyBorder="1" applyAlignment="1">
      <alignment horizontal="left" vertical="top" wrapText="1"/>
    </xf>
    <xf numFmtId="0" fontId="79" fillId="3" borderId="0" xfId="0" applyFont="1" applyFill="1" applyAlignment="1">
      <alignment horizontal="left" vertical="top" wrapText="1"/>
    </xf>
    <xf numFmtId="0" fontId="79" fillId="0" borderId="0" xfId="0" applyFont="1" applyAlignment="1">
      <alignment horizontal="left" vertical="top" wrapText="1"/>
    </xf>
    <xf numFmtId="0" fontId="3" fillId="0" borderId="1" xfId="0" applyFont="1" applyBorder="1" applyAlignment="1">
      <alignment vertical="center" wrapText="1"/>
    </xf>
    <xf numFmtId="0" fontId="0" fillId="0" borderId="1" xfId="0" applyBorder="1"/>
    <xf numFmtId="0" fontId="0" fillId="0" borderId="1" xfId="0" applyBorder="1" applyAlignment="1">
      <alignment vertical="top" wrapText="1"/>
    </xf>
    <xf numFmtId="0" fontId="1" fillId="0" borderId="0" xfId="0" applyFont="1" applyAlignment="1">
      <alignment horizontal="right" vertical="center"/>
    </xf>
    <xf numFmtId="0" fontId="1" fillId="0" borderId="1" xfId="0" applyFont="1" applyBorder="1" applyAlignment="1">
      <alignment horizontal="left" vertical="center"/>
    </xf>
    <xf numFmtId="0" fontId="21" fillId="0" borderId="44" xfId="0" applyFont="1" applyBorder="1" applyAlignment="1">
      <alignment horizontal="left" vertical="center" wrapText="1"/>
    </xf>
    <xf numFmtId="0" fontId="25" fillId="0" borderId="26" xfId="0" applyFont="1" applyBorder="1" applyAlignment="1">
      <alignment vertical="top" wrapText="1"/>
    </xf>
    <xf numFmtId="0" fontId="25" fillId="0" borderId="23" xfId="0" applyFont="1" applyBorder="1" applyAlignment="1">
      <alignment vertical="top" wrapText="1"/>
    </xf>
    <xf numFmtId="0" fontId="53" fillId="0" borderId="31" xfId="0" applyFont="1" applyBorder="1" applyAlignment="1">
      <alignment vertical="top" wrapText="1"/>
    </xf>
    <xf numFmtId="0" fontId="1" fillId="0" borderId="73" xfId="0" applyFont="1" applyBorder="1" applyAlignment="1">
      <alignment vertical="top" wrapText="1"/>
    </xf>
    <xf numFmtId="0" fontId="13" fillId="15" borderId="6" xfId="0" applyFont="1" applyFill="1" applyBorder="1" applyAlignment="1">
      <alignment horizontal="left" vertical="center" wrapText="1"/>
    </xf>
    <xf numFmtId="0" fontId="13" fillId="15" borderId="11" xfId="0" applyFont="1" applyFill="1" applyBorder="1" applyAlignment="1">
      <alignment horizontal="left" vertical="top" wrapText="1"/>
    </xf>
    <xf numFmtId="0" fontId="50" fillId="0" borderId="1" xfId="0" applyFont="1" applyBorder="1" applyAlignment="1">
      <alignment wrapText="1"/>
    </xf>
    <xf numFmtId="0" fontId="72" fillId="0" borderId="0" xfId="0" applyFont="1" applyAlignment="1">
      <alignment vertical="center" wrapText="1"/>
    </xf>
    <xf numFmtId="0" fontId="3" fillId="0" borderId="1" xfId="0" applyFont="1" applyBorder="1" applyAlignment="1">
      <alignment horizontal="left" vertical="center" wrapText="1"/>
    </xf>
    <xf numFmtId="0" fontId="14" fillId="15" borderId="3" xfId="0" applyFont="1" applyFill="1" applyBorder="1" applyAlignment="1">
      <alignment horizontal="center" vertical="center" wrapText="1"/>
    </xf>
    <xf numFmtId="0" fontId="50" fillId="0" borderId="0" xfId="0" applyFont="1" applyAlignment="1">
      <alignment vertical="center" wrapText="1"/>
    </xf>
    <xf numFmtId="0" fontId="14" fillId="15" borderId="15" xfId="0" applyFont="1" applyFill="1" applyBorder="1" applyAlignment="1">
      <alignment horizontal="center" vertical="center" wrapText="1"/>
    </xf>
    <xf numFmtId="0" fontId="2" fillId="16" borderId="0" xfId="0" applyFont="1" applyFill="1" applyAlignment="1">
      <alignment horizontal="right" vertical="center" wrapText="1"/>
    </xf>
    <xf numFmtId="43" fontId="2" fillId="2" borderId="0" xfId="0" applyNumberFormat="1" applyFont="1" applyFill="1" applyAlignment="1">
      <alignment vertical="top" wrapText="1"/>
    </xf>
    <xf numFmtId="0" fontId="1" fillId="2" borderId="0" xfId="0" applyFont="1" applyFill="1" applyAlignment="1">
      <alignment vertical="top" wrapText="1"/>
    </xf>
    <xf numFmtId="0" fontId="2" fillId="2" borderId="0" xfId="0" applyFont="1" applyFill="1" applyAlignment="1">
      <alignment horizontal="right" vertical="center" wrapText="1"/>
    </xf>
    <xf numFmtId="0" fontId="21" fillId="0" borderId="6" xfId="0" applyFont="1" applyFill="1" applyBorder="1" applyAlignment="1">
      <alignment horizontal="left" vertical="center" wrapText="1"/>
    </xf>
    <xf numFmtId="0" fontId="21" fillId="0" borderId="11" xfId="0" applyFont="1" applyFill="1" applyBorder="1" applyAlignment="1">
      <alignment horizontal="left" vertical="top" wrapText="1"/>
    </xf>
    <xf numFmtId="0" fontId="0" fillId="0" borderId="0" xfId="0" applyFill="1" applyAlignment="1">
      <alignment horizontal="left" vertical="top"/>
    </xf>
    <xf numFmtId="0" fontId="0" fillId="0" borderId="22" xfId="0" applyFill="1" applyBorder="1" applyAlignment="1">
      <alignment horizontal="left" vertical="top"/>
    </xf>
    <xf numFmtId="0" fontId="35" fillId="9" borderId="11" xfId="5" applyFill="1" applyBorder="1" applyAlignment="1" applyProtection="1">
      <alignment horizontal="center" vertical="center"/>
      <protection locked="0"/>
    </xf>
    <xf numFmtId="43" fontId="78" fillId="0" borderId="7" xfId="0" applyNumberFormat="1" applyFont="1" applyFill="1" applyBorder="1" applyAlignment="1">
      <alignment vertical="top" wrapText="1"/>
    </xf>
    <xf numFmtId="43" fontId="30" fillId="0" borderId="7" xfId="0" applyNumberFormat="1" applyFont="1" applyFill="1" applyBorder="1" applyAlignment="1">
      <alignment vertical="top" wrapText="1"/>
    </xf>
    <xf numFmtId="0" fontId="21" fillId="0" borderId="7" xfId="0" applyFont="1" applyFill="1" applyBorder="1"/>
    <xf numFmtId="165" fontId="30" fillId="0" borderId="7" xfId="0" applyNumberFormat="1" applyFont="1" applyFill="1" applyBorder="1"/>
    <xf numFmtId="43" fontId="4" fillId="0" borderId="7" xfId="0" applyNumberFormat="1" applyFont="1" applyFill="1" applyBorder="1" applyAlignment="1">
      <alignment vertical="top" wrapText="1"/>
    </xf>
    <xf numFmtId="165" fontId="18" fillId="0" borderId="7" xfId="2" applyFont="1" applyFill="1" applyBorder="1" applyAlignment="1" applyProtection="1">
      <alignment vertical="top" wrapText="1"/>
    </xf>
    <xf numFmtId="43" fontId="1" fillId="0" borderId="45" xfId="0" applyNumberFormat="1" applyFont="1" applyFill="1" applyBorder="1" applyAlignment="1">
      <alignment vertical="top" wrapText="1"/>
    </xf>
    <xf numFmtId="166" fontId="1" fillId="0" borderId="4" xfId="0" applyNumberFormat="1" applyFont="1" applyFill="1" applyBorder="1" applyAlignment="1" applyProtection="1">
      <alignment horizontal="left"/>
      <protection locked="0"/>
    </xf>
    <xf numFmtId="0" fontId="50" fillId="0" borderId="0" xfId="0" applyFont="1" applyAlignment="1">
      <alignment vertical="top" wrapText="1"/>
    </xf>
    <xf numFmtId="0" fontId="0" fillId="0" borderId="0" xfId="0" applyAlignment="1">
      <alignment vertical="top" wrapText="1"/>
    </xf>
    <xf numFmtId="0" fontId="14" fillId="3" borderId="22" xfId="0" applyFont="1" applyFill="1" applyBorder="1" applyAlignment="1">
      <alignment horizontal="right" wrapText="1"/>
    </xf>
    <xf numFmtId="0" fontId="14" fillId="3" borderId="0" xfId="0" applyFont="1" applyFill="1" applyAlignment="1">
      <alignment horizontal="right" wrapText="1"/>
    </xf>
    <xf numFmtId="15" fontId="1" fillId="0" borderId="16" xfId="0" applyNumberFormat="1" applyFont="1" applyBorder="1" applyAlignment="1">
      <alignment horizontal="left"/>
    </xf>
    <xf numFmtId="0" fontId="1" fillId="0" borderId="15" xfId="0" applyFont="1" applyBorder="1" applyAlignment="1">
      <alignment horizontal="left"/>
    </xf>
    <xf numFmtId="0" fontId="2" fillId="3" borderId="22" xfId="0" applyFont="1" applyFill="1" applyBorder="1" applyAlignment="1">
      <alignment horizontal="right" wrapText="1"/>
    </xf>
    <xf numFmtId="0" fontId="2" fillId="3" borderId="23" xfId="0" applyFont="1" applyFill="1" applyBorder="1" applyAlignment="1">
      <alignment horizontal="right" wrapText="1"/>
    </xf>
    <xf numFmtId="0" fontId="14" fillId="3" borderId="23" xfId="0" applyFont="1" applyFill="1" applyBorder="1" applyAlignment="1">
      <alignment horizontal="right" wrapText="1"/>
    </xf>
    <xf numFmtId="0" fontId="2" fillId="3" borderId="22" xfId="0" applyFont="1" applyFill="1" applyBorder="1" applyAlignment="1">
      <alignment horizontal="right" vertical="top" wrapText="1"/>
    </xf>
    <xf numFmtId="0" fontId="2" fillId="3" borderId="23" xfId="0" applyFont="1" applyFill="1" applyBorder="1" applyAlignment="1">
      <alignment horizontal="right" vertical="top" wrapText="1"/>
    </xf>
    <xf numFmtId="0" fontId="1" fillId="2" borderId="64" xfId="0" applyFont="1" applyFill="1" applyBorder="1" applyAlignment="1">
      <alignment horizontal="center"/>
    </xf>
    <xf numFmtId="0" fontId="1" fillId="2" borderId="24" xfId="0" applyFont="1" applyFill="1" applyBorder="1" applyAlignment="1">
      <alignment horizontal="center"/>
    </xf>
    <xf numFmtId="0" fontId="2" fillId="3" borderId="0" xfId="0" applyFont="1" applyFill="1" applyAlignment="1">
      <alignment horizontal="right" wrapText="1"/>
    </xf>
    <xf numFmtId="0" fontId="2" fillId="0" borderId="0" xfId="0" applyFont="1" applyAlignment="1">
      <alignment horizontal="left" vertical="center" wrapText="1"/>
    </xf>
    <xf numFmtId="0" fontId="1" fillId="0" borderId="0" xfId="0" applyFont="1" applyAlignment="1" applyProtection="1">
      <alignment vertical="top" wrapText="1"/>
      <protection locked="0"/>
    </xf>
    <xf numFmtId="0" fontId="1" fillId="0" borderId="0" xfId="0" applyFont="1" applyAlignment="1">
      <alignment horizontal="left" vertical="center" wrapText="1"/>
    </xf>
    <xf numFmtId="0" fontId="13" fillId="3" borderId="0" xfId="0" applyFont="1" applyFill="1" applyAlignment="1">
      <alignment vertical="top" wrapText="1"/>
    </xf>
    <xf numFmtId="0" fontId="2" fillId="3" borderId="0" xfId="0" applyFont="1" applyFill="1" applyAlignment="1">
      <alignment horizontal="left" vertical="center" wrapText="1"/>
    </xf>
    <xf numFmtId="0" fontId="2" fillId="3" borderId="0" xfId="0" applyFont="1" applyFill="1" applyAlignment="1">
      <alignment horizontal="left" vertical="center"/>
    </xf>
    <xf numFmtId="0" fontId="1" fillId="3" borderId="0" xfId="0" applyFont="1" applyFill="1" applyAlignment="1">
      <alignment horizontal="left" vertical="center"/>
    </xf>
    <xf numFmtId="0" fontId="2" fillId="3" borderId="25" xfId="0" applyFont="1" applyFill="1" applyBorder="1" applyAlignment="1">
      <alignment horizontal="left" vertical="center" wrapText="1"/>
    </xf>
    <xf numFmtId="0" fontId="2" fillId="0" borderId="0" xfId="0" applyFont="1" applyAlignment="1">
      <alignment horizontal="center" vertical="top" wrapText="1"/>
    </xf>
    <xf numFmtId="0" fontId="29" fillId="0" borderId="0" xfId="0" applyFont="1" applyAlignment="1">
      <alignment horizontal="left" vertical="center" wrapText="1"/>
    </xf>
    <xf numFmtId="3" fontId="1" fillId="0" borderId="0" xfId="0" applyNumberFormat="1" applyFont="1" applyAlignment="1" applyProtection="1">
      <alignment vertical="top" wrapText="1"/>
      <protection locked="0"/>
    </xf>
    <xf numFmtId="0" fontId="27" fillId="3" borderId="0" xfId="0" applyFont="1" applyFill="1" applyAlignment="1">
      <alignment horizontal="left" vertical="top" wrapText="1"/>
    </xf>
    <xf numFmtId="0" fontId="1" fillId="3" borderId="0" xfId="0" applyFont="1" applyFill="1" applyAlignment="1">
      <alignment horizontal="left" vertical="top" wrapText="1"/>
    </xf>
    <xf numFmtId="165" fontId="2" fillId="3" borderId="0" xfId="0" applyNumberFormat="1" applyFont="1" applyFill="1" applyAlignment="1">
      <alignment horizontal="left" vertical="center" wrapText="1"/>
    </xf>
    <xf numFmtId="165" fontId="2" fillId="3" borderId="0" xfId="0" applyNumberFormat="1" applyFont="1" applyFill="1" applyAlignment="1">
      <alignment horizontal="center" vertical="top" wrapText="1"/>
    </xf>
    <xf numFmtId="0" fontId="2" fillId="3" borderId="0" xfId="0" applyFont="1" applyFill="1" applyAlignment="1">
      <alignment horizontal="center" vertical="top" wrapText="1"/>
    </xf>
    <xf numFmtId="0" fontId="4" fillId="3" borderId="0" xfId="0" applyFont="1" applyFill="1" applyAlignment="1">
      <alignment horizontal="left" vertical="top" wrapText="1"/>
    </xf>
    <xf numFmtId="0" fontId="14" fillId="3" borderId="0" xfId="0" applyFont="1" applyFill="1" applyAlignment="1">
      <alignment horizontal="left" vertical="center" wrapText="1"/>
    </xf>
    <xf numFmtId="167" fontId="1" fillId="2" borderId="44" xfId="3" applyNumberFormat="1" applyFont="1" applyFill="1" applyBorder="1" applyAlignment="1" applyProtection="1">
      <alignment horizontal="center" vertical="top" wrapText="1"/>
      <protection locked="0"/>
    </xf>
    <xf numFmtId="167" fontId="1" fillId="2" borderId="31" xfId="3" applyNumberFormat="1" applyFont="1" applyFill="1" applyBorder="1" applyAlignment="1" applyProtection="1">
      <alignment horizontal="center" vertical="top" wrapText="1"/>
      <protection locked="0"/>
    </xf>
    <xf numFmtId="0" fontId="1" fillId="2" borderId="44" xfId="0" applyFont="1" applyFill="1" applyBorder="1" applyAlignment="1" applyProtection="1">
      <alignment horizontal="left" vertical="top" wrapText="1"/>
      <protection locked="0"/>
    </xf>
    <xf numFmtId="0" fontId="1" fillId="2" borderId="31" xfId="0" applyFont="1" applyFill="1" applyBorder="1" applyAlignment="1" applyProtection="1">
      <alignment horizontal="left" vertical="top" wrapText="1"/>
      <protection locked="0"/>
    </xf>
    <xf numFmtId="164" fontId="1" fillId="2" borderId="44" xfId="3" applyFont="1" applyFill="1" applyBorder="1" applyAlignment="1" applyProtection="1">
      <alignment horizontal="center" vertical="top" wrapText="1"/>
      <protection locked="0"/>
    </xf>
    <xf numFmtId="164" fontId="1" fillId="2" borderId="31" xfId="3" applyFont="1" applyFill="1" applyBorder="1" applyAlignment="1" applyProtection="1">
      <alignment horizontal="center" vertical="top" wrapText="1"/>
      <protection locked="0"/>
    </xf>
    <xf numFmtId="0" fontId="4" fillId="3" borderId="0" xfId="0" applyFont="1" applyFill="1" applyAlignment="1">
      <alignment horizontal="left" vertical="center" wrapText="1"/>
    </xf>
    <xf numFmtId="0" fontId="12" fillId="2" borderId="44" xfId="0" applyFont="1" applyFill="1" applyBorder="1" applyAlignment="1">
      <alignment horizontal="center"/>
    </xf>
    <xf numFmtId="0" fontId="12" fillId="2" borderId="17" xfId="0" applyFont="1" applyFill="1" applyBorder="1" applyAlignment="1">
      <alignment horizontal="center"/>
    </xf>
    <xf numFmtId="0" fontId="12" fillId="2" borderId="31" xfId="0" applyFont="1" applyFill="1" applyBorder="1" applyAlignment="1">
      <alignment horizontal="center"/>
    </xf>
    <xf numFmtId="0" fontId="13" fillId="3" borderId="22" xfId="0" applyFont="1" applyFill="1" applyBorder="1" applyAlignment="1">
      <alignment horizontal="center" wrapText="1"/>
    </xf>
    <xf numFmtId="0" fontId="9" fillId="3" borderId="0" xfId="0" applyFont="1" applyFill="1" applyAlignment="1">
      <alignment horizontal="center" wrapText="1"/>
    </xf>
    <xf numFmtId="0" fontId="9" fillId="3" borderId="22" xfId="0" applyFont="1" applyFill="1" applyBorder="1" applyAlignment="1">
      <alignment horizontal="center" wrapText="1"/>
    </xf>
    <xf numFmtId="0" fontId="9" fillId="3" borderId="0" xfId="0" applyFont="1" applyFill="1" applyAlignment="1">
      <alignment horizontal="center"/>
    </xf>
    <xf numFmtId="167" fontId="1" fillId="0" borderId="44" xfId="3" applyNumberFormat="1" applyFont="1" applyFill="1" applyBorder="1" applyAlignment="1" applyProtection="1">
      <alignment horizontal="center" vertical="top" wrapText="1"/>
      <protection locked="0"/>
    </xf>
    <xf numFmtId="167" fontId="1" fillId="0" borderId="31" xfId="3" applyNumberFormat="1" applyFont="1" applyFill="1" applyBorder="1" applyAlignment="1" applyProtection="1">
      <alignment horizontal="center" vertical="top" wrapText="1"/>
      <protection locked="0"/>
    </xf>
    <xf numFmtId="3" fontId="1" fillId="2" borderId="44"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0" fillId="3" borderId="0" xfId="0" applyFont="1" applyFill="1" applyAlignment="1">
      <alignment vertical="top" wrapText="1"/>
    </xf>
    <xf numFmtId="0" fontId="1" fillId="2" borderId="44"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21" fillId="0" borderId="44" xfId="0" applyFont="1" applyBorder="1" applyAlignment="1" applyProtection="1">
      <alignment horizontal="left" vertical="top" wrapText="1"/>
      <protection locked="0"/>
    </xf>
    <xf numFmtId="0" fontId="21" fillId="0" borderId="31" xfId="0" applyFont="1" applyBorder="1" applyAlignment="1" applyProtection="1">
      <alignment horizontal="left" vertical="top" wrapText="1"/>
      <protection locked="0"/>
    </xf>
    <xf numFmtId="0" fontId="2" fillId="3" borderId="23" xfId="0" applyFont="1" applyFill="1" applyBorder="1" applyAlignment="1">
      <alignment horizontal="left" vertical="center" wrapText="1"/>
    </xf>
    <xf numFmtId="0" fontId="1" fillId="3" borderId="0" xfId="0" applyFont="1" applyFill="1" applyAlignment="1">
      <alignment horizontal="center" vertical="center" wrapText="1"/>
    </xf>
    <xf numFmtId="0" fontId="1" fillId="3" borderId="23" xfId="0" applyFont="1" applyFill="1" applyBorder="1" applyAlignment="1">
      <alignment horizontal="center" vertical="center" wrapText="1"/>
    </xf>
    <xf numFmtId="3" fontId="1" fillId="3" borderId="17" xfId="0" applyNumberFormat="1" applyFont="1" applyFill="1" applyBorder="1" applyAlignment="1" applyProtection="1">
      <alignment horizontal="center" vertical="top" wrapText="1"/>
      <protection locked="0"/>
    </xf>
    <xf numFmtId="0" fontId="1" fillId="2" borderId="44"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3" fontId="1" fillId="2" borderId="44"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2" fillId="2" borderId="44" xfId="0" applyFont="1" applyFill="1" applyBorder="1" applyAlignment="1">
      <alignment horizontal="center" vertical="top" wrapText="1"/>
    </xf>
    <xf numFmtId="0" fontId="2" fillId="2" borderId="31" xfId="0" applyFont="1" applyFill="1" applyBorder="1" applyAlignment="1">
      <alignment horizontal="center" vertical="top" wrapText="1"/>
    </xf>
    <xf numFmtId="0" fontId="1" fillId="0" borderId="44" xfId="0" applyFont="1" applyBorder="1" applyAlignment="1">
      <alignment horizontal="left" vertical="top" wrapText="1"/>
    </xf>
    <xf numFmtId="0" fontId="1" fillId="0" borderId="31" xfId="0" applyFont="1" applyBorder="1" applyAlignment="1">
      <alignment horizontal="left" vertical="top" wrapText="1"/>
    </xf>
    <xf numFmtId="3" fontId="1" fillId="0" borderId="44" xfId="0" applyNumberFormat="1" applyFont="1" applyBorder="1" applyAlignment="1" applyProtection="1">
      <alignment vertical="top" wrapText="1"/>
      <protection locked="0"/>
    </xf>
    <xf numFmtId="3" fontId="1" fillId="0" borderId="31" xfId="0" applyNumberFormat="1" applyFont="1" applyBorder="1" applyAlignment="1" applyProtection="1">
      <alignment vertical="top" wrapText="1"/>
      <protection locked="0"/>
    </xf>
    <xf numFmtId="0" fontId="70" fillId="3" borderId="0" xfId="0" applyFont="1" applyFill="1" applyAlignment="1">
      <alignment horizontal="left" vertical="top" wrapText="1"/>
    </xf>
    <xf numFmtId="0" fontId="1" fillId="0" borderId="0" xfId="0" applyFont="1" applyAlignment="1">
      <alignment horizontal="left" vertical="top" wrapText="1"/>
    </xf>
    <xf numFmtId="0" fontId="38" fillId="0" borderId="0" xfId="0" applyFont="1" applyAlignment="1">
      <alignment vertical="top" wrapText="1"/>
    </xf>
    <xf numFmtId="0" fontId="70" fillId="3" borderId="25" xfId="0" applyFont="1" applyFill="1" applyBorder="1" applyAlignment="1">
      <alignment horizontal="left" vertical="top" wrapText="1"/>
    </xf>
    <xf numFmtId="0" fontId="10" fillId="3" borderId="0" xfId="0" applyFont="1" applyFill="1" applyAlignment="1">
      <alignment horizontal="left" vertical="top" wrapText="1"/>
    </xf>
    <xf numFmtId="0" fontId="14" fillId="3" borderId="0" xfId="0" applyFont="1" applyFill="1" applyAlignment="1">
      <alignment horizontal="left" vertical="top" wrapText="1"/>
    </xf>
    <xf numFmtId="0" fontId="21" fillId="0" borderId="0" xfId="0" applyFont="1" applyAlignment="1">
      <alignment horizontal="center" vertical="top"/>
    </xf>
    <xf numFmtId="0" fontId="21" fillId="3" borderId="65" xfId="0" applyFont="1" applyFill="1" applyBorder="1" applyAlignment="1">
      <alignment horizontal="center" vertical="top"/>
    </xf>
    <xf numFmtId="0" fontId="21" fillId="3" borderId="66" xfId="0" applyFont="1" applyFill="1" applyBorder="1" applyAlignment="1">
      <alignment horizontal="center" vertical="top"/>
    </xf>
    <xf numFmtId="0" fontId="28" fillId="0" borderId="0" xfId="0" applyFont="1" applyAlignment="1">
      <alignment horizontal="center" vertical="center" wrapText="1"/>
    </xf>
    <xf numFmtId="0" fontId="6" fillId="0" borderId="0" xfId="0" applyFont="1" applyAlignment="1">
      <alignment vertical="top" wrapText="1"/>
    </xf>
    <xf numFmtId="0" fontId="6" fillId="0" borderId="0" xfId="0" applyFont="1" applyAlignment="1" applyProtection="1">
      <alignment vertical="top" wrapText="1"/>
      <protection locked="0"/>
    </xf>
    <xf numFmtId="0" fontId="7" fillId="0" borderId="0" xfId="0" applyFont="1" applyAlignment="1">
      <alignment vertical="top" wrapText="1"/>
    </xf>
    <xf numFmtId="0" fontId="8" fillId="0" borderId="0" xfId="0" applyFont="1" applyAlignment="1">
      <alignment vertical="top" wrapText="1"/>
    </xf>
    <xf numFmtId="0" fontId="7" fillId="0" borderId="0" xfId="0" applyFont="1" applyAlignment="1">
      <alignment horizontal="center" vertical="top" wrapText="1"/>
    </xf>
    <xf numFmtId="3" fontId="6" fillId="0" borderId="0" xfId="0" applyNumberFormat="1" applyFont="1" applyAlignment="1" applyProtection="1">
      <alignment vertical="top" wrapText="1"/>
      <protection locked="0"/>
    </xf>
    <xf numFmtId="0" fontId="13" fillId="0" borderId="44" xfId="0" applyFont="1" applyBorder="1" applyAlignment="1">
      <alignment horizontal="left" vertical="top" wrapText="1"/>
    </xf>
    <xf numFmtId="0" fontId="13" fillId="0" borderId="17" xfId="0" applyFont="1" applyBorder="1" applyAlignment="1">
      <alignment horizontal="left" vertical="top" wrapText="1"/>
    </xf>
    <xf numFmtId="0" fontId="13" fillId="0" borderId="31" xfId="0" applyFont="1" applyBorder="1" applyAlignment="1">
      <alignment horizontal="left" vertical="top" wrapText="1"/>
    </xf>
    <xf numFmtId="0" fontId="54" fillId="0" borderId="49" xfId="0" applyFont="1" applyBorder="1" applyAlignment="1">
      <alignment horizontal="left" vertical="top" wrapText="1"/>
    </xf>
    <xf numFmtId="0" fontId="54" fillId="0" borderId="51" xfId="0" applyFont="1" applyBorder="1" applyAlignment="1">
      <alignment horizontal="left" vertical="top" wrapText="1"/>
    </xf>
    <xf numFmtId="0" fontId="3" fillId="2" borderId="49" xfId="0" applyFont="1" applyFill="1" applyBorder="1" applyAlignment="1">
      <alignment horizontal="left" vertical="top" wrapText="1"/>
    </xf>
    <xf numFmtId="0" fontId="3" fillId="2" borderId="51" xfId="0" applyFont="1" applyFill="1" applyBorder="1" applyAlignment="1">
      <alignment horizontal="left" vertical="top" wrapText="1"/>
    </xf>
    <xf numFmtId="0" fontId="13" fillId="2" borderId="6" xfId="0" applyFont="1" applyFill="1" applyBorder="1" applyAlignment="1">
      <alignment horizontal="center" vertical="top" wrapText="1"/>
    </xf>
    <xf numFmtId="0" fontId="13" fillId="2" borderId="7" xfId="0" applyFont="1" applyFill="1" applyBorder="1" applyAlignment="1">
      <alignment horizontal="center" vertical="top" wrapText="1"/>
    </xf>
    <xf numFmtId="0" fontId="13" fillId="3" borderId="0" xfId="0" applyFont="1" applyFill="1" applyAlignment="1">
      <alignment horizontal="left" vertical="top" wrapText="1"/>
    </xf>
    <xf numFmtId="0" fontId="14" fillId="2" borderId="32" xfId="0" applyFont="1" applyFill="1" applyBorder="1" applyAlignment="1">
      <alignment horizontal="center" vertical="top" wrapText="1"/>
    </xf>
    <xf numFmtId="0" fontId="14" fillId="2" borderId="18" xfId="0" applyFont="1" applyFill="1" applyBorder="1" applyAlignment="1">
      <alignment horizontal="center" vertical="top" wrapText="1"/>
    </xf>
    <xf numFmtId="0" fontId="3" fillId="0" borderId="52" xfId="0" applyFont="1" applyBorder="1" applyAlignment="1">
      <alignment horizontal="left" vertical="top" wrapText="1"/>
    </xf>
    <xf numFmtId="0" fontId="3" fillId="0" borderId="54" xfId="0" applyFont="1" applyBorder="1" applyAlignment="1">
      <alignment horizontal="left" vertical="top" wrapText="1"/>
    </xf>
    <xf numFmtId="0" fontId="3" fillId="2" borderId="6" xfId="0" applyFont="1" applyFill="1" applyBorder="1" applyAlignment="1">
      <alignment horizontal="left" vertical="top" wrapText="1"/>
    </xf>
    <xf numFmtId="0" fontId="3" fillId="2" borderId="7" xfId="0" applyFont="1" applyFill="1" applyBorder="1" applyAlignment="1">
      <alignment horizontal="left" vertical="top" wrapText="1"/>
    </xf>
    <xf numFmtId="0" fontId="13" fillId="3" borderId="0" xfId="0" applyFont="1" applyFill="1" applyAlignment="1">
      <alignment horizontal="center"/>
    </xf>
    <xf numFmtId="0" fontId="3" fillId="0" borderId="49" xfId="0" applyFont="1" applyBorder="1" applyAlignment="1">
      <alignment horizontal="left" vertical="top" wrapText="1"/>
    </xf>
    <xf numFmtId="0" fontId="3" fillId="0" borderId="51" xfId="0" applyFont="1" applyBorder="1" applyAlignment="1">
      <alignment horizontal="left" vertical="top" wrapText="1"/>
    </xf>
    <xf numFmtId="0" fontId="28" fillId="3" borderId="0" xfId="0" applyFont="1" applyFill="1" applyAlignment="1">
      <alignment horizontal="left" wrapText="1"/>
    </xf>
    <xf numFmtId="0" fontId="28" fillId="3" borderId="0" xfId="0" applyFont="1" applyFill="1" applyAlignment="1">
      <alignment horizontal="left"/>
    </xf>
    <xf numFmtId="0" fontId="30" fillId="3" borderId="0" xfId="0" applyFont="1" applyFill="1" applyAlignment="1">
      <alignment horizontal="left"/>
    </xf>
    <xf numFmtId="0" fontId="13" fillId="2" borderId="12" xfId="0" applyFont="1" applyFill="1" applyBorder="1" applyAlignment="1">
      <alignment horizontal="center" vertical="top" wrapText="1"/>
    </xf>
    <xf numFmtId="0" fontId="13" fillId="2" borderId="14" xfId="0" applyFont="1" applyFill="1" applyBorder="1" applyAlignment="1">
      <alignment horizontal="center" vertical="top" wrapText="1"/>
    </xf>
    <xf numFmtId="0" fontId="43" fillId="0" borderId="44" xfId="0" applyFont="1" applyBorder="1" applyAlignment="1">
      <alignment horizontal="center"/>
    </xf>
    <xf numFmtId="0" fontId="43" fillId="0" borderId="17" xfId="0" applyFont="1" applyBorder="1" applyAlignment="1">
      <alignment horizontal="center"/>
    </xf>
    <xf numFmtId="0" fontId="43" fillId="0" borderId="31" xfId="0" applyFont="1" applyBorder="1" applyAlignment="1">
      <alignment horizontal="center"/>
    </xf>
    <xf numFmtId="0" fontId="21" fillId="0" borderId="62" xfId="0" applyFont="1" applyBorder="1" applyAlignment="1">
      <alignment horizontal="center" vertical="top" wrapText="1"/>
    </xf>
    <xf numFmtId="0" fontId="21" fillId="0" borderId="18" xfId="0" applyFont="1" applyBorder="1" applyAlignment="1">
      <alignment horizontal="center" vertical="top" wrapText="1"/>
    </xf>
    <xf numFmtId="0" fontId="28" fillId="0" borderId="49" xfId="0" applyFont="1" applyBorder="1" applyAlignment="1">
      <alignment horizontal="left" vertical="center" wrapText="1"/>
    </xf>
    <xf numFmtId="0" fontId="28" fillId="0" borderId="59" xfId="0" applyFont="1" applyBorder="1" applyAlignment="1">
      <alignment horizontal="left" vertical="center" wrapText="1"/>
    </xf>
    <xf numFmtId="0" fontId="21" fillId="0" borderId="10" xfId="0" applyFont="1" applyBorder="1" applyAlignment="1">
      <alignment horizontal="left" vertical="center" wrapText="1"/>
    </xf>
    <xf numFmtId="0" fontId="21" fillId="0" borderId="9" xfId="0" applyFont="1" applyBorder="1" applyAlignment="1">
      <alignment horizontal="left" vertical="center" wrapText="1"/>
    </xf>
    <xf numFmtId="0" fontId="28" fillId="0" borderId="52" xfId="0" applyFont="1" applyBorder="1" applyAlignment="1">
      <alignment horizontal="left" vertical="center" wrapText="1"/>
    </xf>
    <xf numFmtId="0" fontId="28" fillId="0" borderId="56" xfId="0" applyFont="1" applyBorder="1" applyAlignment="1">
      <alignment horizontal="left" vertical="center" wrapText="1"/>
    </xf>
    <xf numFmtId="0" fontId="21" fillId="0" borderId="10" xfId="0" applyFont="1" applyBorder="1" applyAlignment="1">
      <alignment horizontal="left" vertical="center"/>
    </xf>
    <xf numFmtId="0" fontId="21" fillId="0" borderId="9" xfId="0" applyFont="1" applyBorder="1" applyAlignment="1">
      <alignment horizontal="left" vertical="center"/>
    </xf>
    <xf numFmtId="0" fontId="28" fillId="0" borderId="6" xfId="0" applyFont="1" applyBorder="1" applyAlignment="1">
      <alignment horizontal="left" vertical="center" wrapText="1"/>
    </xf>
    <xf numFmtId="0" fontId="28" fillId="0" borderId="11" xfId="0" applyFont="1" applyBorder="1" applyAlignment="1">
      <alignment horizontal="left" vertical="center" wrapText="1"/>
    </xf>
    <xf numFmtId="0" fontId="0" fillId="0" borderId="10" xfId="0" applyBorder="1" applyAlignment="1">
      <alignment horizontal="left" vertical="center" wrapText="1"/>
    </xf>
    <xf numFmtId="0" fontId="0" fillId="0" borderId="9" xfId="0" applyBorder="1" applyAlignment="1">
      <alignment horizontal="left" vertical="center" wrapText="1"/>
    </xf>
    <xf numFmtId="0" fontId="28" fillId="0" borderId="46" xfId="0" applyFont="1" applyBorder="1" applyAlignment="1">
      <alignment horizontal="left" vertical="center" wrapText="1"/>
    </xf>
    <xf numFmtId="0" fontId="28" fillId="0" borderId="63" xfId="0" applyFont="1" applyBorder="1" applyAlignment="1">
      <alignment horizontal="left" vertical="center" wrapText="1"/>
    </xf>
    <xf numFmtId="0" fontId="28" fillId="13" borderId="0" xfId="0" applyFont="1" applyFill="1" applyAlignment="1">
      <alignment horizontal="left" vertical="top" wrapText="1"/>
    </xf>
    <xf numFmtId="0" fontId="0" fillId="0" borderId="10" xfId="0" applyBorder="1" applyAlignment="1">
      <alignment horizontal="center" vertical="top"/>
    </xf>
    <xf numFmtId="0" fontId="0" fillId="0" borderId="9" xfId="0" applyBorder="1" applyAlignment="1">
      <alignment horizontal="center" vertical="top"/>
    </xf>
    <xf numFmtId="0" fontId="28" fillId="0" borderId="12" xfId="0" applyFont="1" applyBorder="1" applyAlignment="1">
      <alignment horizontal="left" vertical="center" wrapText="1"/>
    </xf>
    <xf numFmtId="0" fontId="28" fillId="0" borderId="13" xfId="0" applyFont="1" applyBorder="1" applyAlignment="1">
      <alignment horizontal="left" vertical="center" wrapText="1"/>
    </xf>
    <xf numFmtId="0" fontId="28" fillId="0" borderId="8" xfId="0" applyFont="1" applyBorder="1" applyAlignment="1">
      <alignment horizontal="left" vertical="center" wrapText="1"/>
    </xf>
    <xf numFmtId="0" fontId="28" fillId="0" borderId="10" xfId="0" applyFont="1" applyBorder="1" applyAlignment="1">
      <alignment horizontal="left" vertical="center" wrapText="1"/>
    </xf>
    <xf numFmtId="0" fontId="0" fillId="0" borderId="11" xfId="0" applyBorder="1" applyAlignment="1">
      <alignment horizontal="left" vertical="center" wrapText="1"/>
    </xf>
    <xf numFmtId="0" fontId="0" fillId="0" borderId="11" xfId="0" applyBorder="1" applyAlignment="1">
      <alignment horizontal="left" vertical="center"/>
    </xf>
    <xf numFmtId="0" fontId="0" fillId="0" borderId="7" xfId="0" applyBorder="1" applyAlignment="1">
      <alignment horizontal="left" vertical="center"/>
    </xf>
    <xf numFmtId="0" fontId="0" fillId="0" borderId="11" xfId="0" applyBorder="1" applyAlignment="1">
      <alignment horizontal="left" vertical="top" wrapText="1"/>
    </xf>
    <xf numFmtId="0" fontId="0" fillId="0" borderId="11" xfId="0" applyBorder="1" applyAlignment="1">
      <alignment horizontal="left" vertical="top"/>
    </xf>
    <xf numFmtId="0" fontId="0" fillId="0" borderId="7" xfId="0" applyBorder="1" applyAlignment="1">
      <alignment horizontal="left" vertical="top"/>
    </xf>
    <xf numFmtId="0" fontId="21" fillId="0" borderId="10" xfId="0" applyFont="1" applyBorder="1" applyAlignment="1">
      <alignment horizontal="center" vertical="top" wrapText="1"/>
    </xf>
    <xf numFmtId="0" fontId="21" fillId="0" borderId="9" xfId="0" applyFont="1" applyBorder="1" applyAlignment="1">
      <alignment horizontal="center" vertical="top" wrapText="1"/>
    </xf>
    <xf numFmtId="0" fontId="21" fillId="0" borderId="52" xfId="0" applyFont="1" applyFill="1" applyBorder="1" applyAlignment="1">
      <alignment horizontal="left" vertical="center" wrapText="1"/>
    </xf>
    <xf numFmtId="0" fontId="21" fillId="0" borderId="56" xfId="0" applyFont="1" applyFill="1" applyBorder="1" applyAlignment="1">
      <alignment horizontal="left" vertical="center" wrapText="1"/>
    </xf>
    <xf numFmtId="0" fontId="21" fillId="0" borderId="30" xfId="0" applyFont="1" applyBorder="1" applyAlignment="1">
      <alignment horizontal="center" vertical="center" wrapText="1"/>
    </xf>
    <xf numFmtId="0" fontId="21" fillId="0" borderId="54" xfId="0" applyFont="1" applyBorder="1" applyAlignment="1">
      <alignment horizontal="center" vertical="center" wrapText="1"/>
    </xf>
    <xf numFmtId="0" fontId="21" fillId="0" borderId="12" xfId="0" applyFont="1" applyBorder="1" applyAlignment="1">
      <alignment horizontal="center" vertical="top"/>
    </xf>
    <xf numFmtId="0" fontId="21" fillId="0" borderId="13" xfId="0" applyFont="1" applyBorder="1" applyAlignment="1">
      <alignment horizontal="center" vertical="top"/>
    </xf>
    <xf numFmtId="0" fontId="21" fillId="0" borderId="14" xfId="0" applyFont="1" applyBorder="1" applyAlignment="1">
      <alignment horizontal="center" vertical="top"/>
    </xf>
    <xf numFmtId="0" fontId="21" fillId="0" borderId="13" xfId="0" applyFont="1" applyBorder="1" applyAlignment="1">
      <alignment horizontal="left" vertical="center" wrapText="1"/>
    </xf>
    <xf numFmtId="0" fontId="21" fillId="0" borderId="14" xfId="0" applyFont="1" applyBorder="1" applyAlignment="1">
      <alignment horizontal="left" vertical="center" wrapText="1"/>
    </xf>
    <xf numFmtId="0" fontId="28" fillId="0" borderId="32" xfId="0" applyFont="1" applyBorder="1" applyAlignment="1">
      <alignment horizontal="left" vertical="center" wrapText="1"/>
    </xf>
    <xf numFmtId="0" fontId="21" fillId="0" borderId="62" xfId="0" applyFont="1" applyBorder="1" applyAlignment="1">
      <alignment horizontal="left" vertical="center" wrapText="1"/>
    </xf>
    <xf numFmtId="0" fontId="28" fillId="0" borderId="8"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9" xfId="0" applyFont="1" applyBorder="1" applyAlignment="1">
      <alignment horizontal="center" vertical="center" wrapText="1"/>
    </xf>
    <xf numFmtId="0" fontId="28" fillId="3" borderId="0" xfId="0" applyFont="1" applyFill="1" applyAlignment="1">
      <alignment horizontal="left" vertical="center" wrapText="1"/>
    </xf>
    <xf numFmtId="0" fontId="21" fillId="3" borderId="0" xfId="0" applyFont="1" applyFill="1" applyAlignment="1">
      <alignment horizontal="center" vertical="top"/>
    </xf>
    <xf numFmtId="0" fontId="43" fillId="0" borderId="44" xfId="0" applyFont="1" applyBorder="1" applyAlignment="1">
      <alignment horizontal="center" vertical="top"/>
    </xf>
    <xf numFmtId="0" fontId="43" fillId="0" borderId="17" xfId="0" applyFont="1" applyBorder="1" applyAlignment="1">
      <alignment horizontal="center" vertical="top"/>
    </xf>
    <xf numFmtId="0" fontId="43" fillId="0" borderId="31" xfId="0" applyFont="1" applyBorder="1" applyAlignment="1">
      <alignment horizontal="center" vertical="top"/>
    </xf>
    <xf numFmtId="0" fontId="21" fillId="0" borderId="10" xfId="0" applyFont="1" applyBorder="1" applyAlignment="1">
      <alignment horizontal="left" vertical="top"/>
    </xf>
    <xf numFmtId="0" fontId="21" fillId="0" borderId="9" xfId="0" applyFont="1" applyBorder="1" applyAlignment="1">
      <alignment horizontal="left" vertical="top"/>
    </xf>
    <xf numFmtId="0" fontId="28" fillId="0" borderId="50" xfId="0" applyFont="1" applyBorder="1" applyAlignment="1">
      <alignment horizontal="left" vertical="center" wrapText="1"/>
    </xf>
    <xf numFmtId="0" fontId="28" fillId="0" borderId="51" xfId="0" applyFont="1" applyBorder="1" applyAlignment="1">
      <alignment horizontal="left" vertical="center" wrapText="1"/>
    </xf>
    <xf numFmtId="0" fontId="28" fillId="0" borderId="8" xfId="0" applyFont="1" applyBorder="1" applyAlignment="1">
      <alignment horizontal="left" vertical="top" wrapText="1"/>
    </xf>
    <xf numFmtId="0" fontId="28" fillId="0" borderId="10" xfId="0" applyFont="1" applyBorder="1" applyAlignment="1">
      <alignment horizontal="left" vertical="top" wrapText="1"/>
    </xf>
    <xf numFmtId="0" fontId="28" fillId="0" borderId="9" xfId="0" applyFont="1" applyBorder="1" applyAlignment="1">
      <alignment horizontal="left" vertical="top" wrapText="1"/>
    </xf>
    <xf numFmtId="0" fontId="28" fillId="0" borderId="6" xfId="0" applyFont="1" applyBorder="1" applyAlignment="1">
      <alignment horizontal="center" vertical="center" wrapText="1"/>
    </xf>
    <xf numFmtId="0" fontId="28" fillId="0" borderId="11" xfId="0" applyFont="1" applyBorder="1" applyAlignment="1">
      <alignment horizontal="center" vertical="center" wrapText="1"/>
    </xf>
    <xf numFmtId="0" fontId="28" fillId="0" borderId="7" xfId="0" applyFont="1" applyBorder="1" applyAlignment="1">
      <alignment horizontal="center" vertical="center" wrapText="1"/>
    </xf>
    <xf numFmtId="0" fontId="21" fillId="0" borderId="8" xfId="0" applyFont="1" applyBorder="1" applyAlignment="1">
      <alignment horizontal="left" vertical="center" wrapText="1"/>
    </xf>
    <xf numFmtId="0" fontId="28" fillId="0" borderId="30" xfId="0" applyFont="1" applyBorder="1" applyAlignment="1">
      <alignment horizontal="center" vertical="center" wrapText="1"/>
    </xf>
    <xf numFmtId="0" fontId="28" fillId="0" borderId="53" xfId="0" applyFont="1" applyBorder="1" applyAlignment="1">
      <alignment horizontal="center" vertical="center" wrapText="1"/>
    </xf>
    <xf numFmtId="0" fontId="28" fillId="0" borderId="54" xfId="0" applyFont="1" applyBorder="1" applyAlignment="1">
      <alignment horizontal="center" vertical="center" wrapText="1"/>
    </xf>
    <xf numFmtId="0" fontId="21" fillId="0" borderId="12" xfId="0" applyFont="1" applyBorder="1" applyAlignment="1">
      <alignment horizontal="center" vertical="top" wrapText="1"/>
    </xf>
    <xf numFmtId="0" fontId="21" fillId="0" borderId="13" xfId="0" applyFont="1" applyBorder="1" applyAlignment="1">
      <alignment horizontal="center" vertical="top" wrapText="1"/>
    </xf>
    <xf numFmtId="0" fontId="21" fillId="0" borderId="10" xfId="0" applyFont="1" applyBorder="1" applyAlignment="1">
      <alignment horizontal="left" vertical="top" wrapText="1"/>
    </xf>
    <xf numFmtId="0" fontId="21" fillId="0" borderId="11" xfId="0" applyFont="1" applyBorder="1" applyAlignment="1">
      <alignment horizontal="left" vertical="top" wrapText="1"/>
    </xf>
    <xf numFmtId="0" fontId="21" fillId="0" borderId="7" xfId="0" applyFont="1" applyBorder="1" applyAlignment="1">
      <alignment horizontal="left" vertical="top" wrapText="1"/>
    </xf>
    <xf numFmtId="0" fontId="21" fillId="0" borderId="11" xfId="0" applyFont="1" applyBorder="1" applyAlignment="1">
      <alignment horizontal="left" vertical="top"/>
    </xf>
    <xf numFmtId="0" fontId="21" fillId="0" borderId="7" xfId="0" applyFont="1" applyBorder="1" applyAlignment="1">
      <alignment horizontal="left" vertical="top"/>
    </xf>
    <xf numFmtId="0" fontId="21" fillId="0" borderId="13" xfId="0" applyFont="1" applyBorder="1" applyAlignment="1">
      <alignment horizontal="left" vertical="top"/>
    </xf>
    <xf numFmtId="0" fontId="21" fillId="0" borderId="14" xfId="0" applyFont="1" applyBorder="1" applyAlignment="1">
      <alignment horizontal="left" vertical="top"/>
    </xf>
    <xf numFmtId="0" fontId="21" fillId="0" borderId="46" xfId="0" applyFont="1" applyBorder="1" applyAlignment="1">
      <alignment horizontal="left" vertical="center"/>
    </xf>
    <xf numFmtId="0" fontId="21" fillId="0" borderId="63" xfId="0" applyFont="1" applyBorder="1" applyAlignment="1">
      <alignment horizontal="left" vertical="center"/>
    </xf>
    <xf numFmtId="0" fontId="21" fillId="0" borderId="42" xfId="0" applyFont="1" applyBorder="1" applyAlignment="1">
      <alignment horizontal="center" vertical="top"/>
    </xf>
    <xf numFmtId="0" fontId="21" fillId="0" borderId="47" xfId="0" applyFont="1" applyBorder="1" applyAlignment="1">
      <alignment horizontal="center" vertical="top"/>
    </xf>
    <xf numFmtId="0" fontId="21" fillId="0" borderId="48" xfId="0" applyFont="1" applyBorder="1" applyAlignment="1">
      <alignment horizontal="center" vertical="top"/>
    </xf>
    <xf numFmtId="0" fontId="21" fillId="0" borderId="10" xfId="0" applyFont="1" applyBorder="1" applyAlignment="1">
      <alignment horizontal="center" vertical="top"/>
    </xf>
    <xf numFmtId="0" fontId="21" fillId="0" borderId="9" xfId="0" applyFont="1" applyBorder="1" applyAlignment="1">
      <alignment horizontal="center" vertical="top"/>
    </xf>
    <xf numFmtId="0" fontId="21" fillId="0" borderId="11" xfId="0" applyFont="1" applyBorder="1" applyAlignment="1">
      <alignment horizontal="left" vertical="center" wrapText="1"/>
    </xf>
    <xf numFmtId="0" fontId="21" fillId="0" borderId="7" xfId="0" applyFont="1" applyBorder="1" applyAlignment="1">
      <alignment horizontal="left" vertical="center" wrapText="1"/>
    </xf>
    <xf numFmtId="0" fontId="28" fillId="0" borderId="52" xfId="0" applyFont="1" applyBorder="1" applyAlignment="1">
      <alignment horizontal="center" vertical="center" wrapText="1"/>
    </xf>
    <xf numFmtId="0" fontId="28" fillId="0" borderId="56" xfId="0" applyFont="1" applyBorder="1" applyAlignment="1">
      <alignment horizontal="center" vertical="center" wrapText="1"/>
    </xf>
    <xf numFmtId="0" fontId="13" fillId="2" borderId="52" xfId="0" applyFont="1" applyFill="1" applyBorder="1" applyAlignment="1">
      <alignment horizontal="left" vertical="center" wrapText="1"/>
    </xf>
    <xf numFmtId="0" fontId="13" fillId="2" borderId="53" xfId="0" applyFont="1" applyFill="1" applyBorder="1" applyAlignment="1">
      <alignment horizontal="left" vertical="center" wrapText="1"/>
    </xf>
    <xf numFmtId="0" fontId="13" fillId="2" borderId="54" xfId="0" applyFont="1" applyFill="1" applyBorder="1" applyAlignment="1">
      <alignment horizontal="left" vertical="center" wrapText="1"/>
    </xf>
    <xf numFmtId="0" fontId="13" fillId="2" borderId="46" xfId="0" applyFont="1" applyFill="1" applyBorder="1" applyAlignment="1">
      <alignment horizontal="left" vertical="center" wrapText="1"/>
    </xf>
    <xf numFmtId="0" fontId="13" fillId="2" borderId="47" xfId="0" applyFont="1" applyFill="1" applyBorder="1" applyAlignment="1">
      <alignment horizontal="left" vertical="center" wrapText="1"/>
    </xf>
    <xf numFmtId="0" fontId="13" fillId="2" borderId="48" xfId="0" applyFont="1" applyFill="1" applyBorder="1" applyAlignment="1">
      <alignment horizontal="left" vertical="center" wrapText="1"/>
    </xf>
    <xf numFmtId="0" fontId="10" fillId="3" borderId="0" xfId="0" applyFont="1" applyFill="1" applyAlignment="1">
      <alignment horizontal="center" wrapText="1"/>
    </xf>
    <xf numFmtId="0" fontId="1" fillId="2" borderId="44"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3" fillId="0" borderId="44" xfId="0" applyFont="1" applyBorder="1" applyAlignment="1">
      <alignment horizontal="left" vertical="center" wrapText="1"/>
    </xf>
    <xf numFmtId="0" fontId="3" fillId="0" borderId="31" xfId="0" applyFont="1" applyBorder="1" applyAlignment="1">
      <alignment horizontal="left" vertical="center" wrapText="1"/>
    </xf>
    <xf numFmtId="0" fontId="13" fillId="0" borderId="44" xfId="0" applyFont="1" applyBorder="1" applyAlignment="1">
      <alignment horizontal="left" vertical="center" wrapText="1"/>
    </xf>
    <xf numFmtId="0" fontId="13" fillId="0" borderId="31" xfId="0" applyFont="1" applyBorder="1" applyAlignment="1">
      <alignment horizontal="left" vertical="center" wrapText="1"/>
    </xf>
    <xf numFmtId="0" fontId="13" fillId="2" borderId="49" xfId="0" applyFont="1" applyFill="1" applyBorder="1" applyAlignment="1">
      <alignment horizontal="left" vertical="center" wrapText="1"/>
    </xf>
    <xf numFmtId="0" fontId="13" fillId="2" borderId="50" xfId="0" applyFont="1" applyFill="1" applyBorder="1" applyAlignment="1">
      <alignment horizontal="left" vertical="center" wrapText="1"/>
    </xf>
    <xf numFmtId="0" fontId="13" fillId="2" borderId="51" xfId="0" applyFont="1" applyFill="1" applyBorder="1" applyAlignment="1">
      <alignment horizontal="left" vertical="center" wrapText="1"/>
    </xf>
    <xf numFmtId="0" fontId="14" fillId="3" borderId="0" xfId="0" applyFont="1" applyFill="1" applyAlignment="1">
      <alignment horizontal="right" vertical="center" wrapText="1"/>
    </xf>
    <xf numFmtId="0" fontId="14" fillId="3" borderId="25" xfId="0" applyFont="1" applyFill="1" applyBorder="1" applyAlignment="1">
      <alignment horizontal="center" vertical="center" wrapText="1"/>
    </xf>
    <xf numFmtId="0" fontId="2" fillId="3" borderId="25" xfId="0" applyFont="1" applyFill="1" applyBorder="1" applyAlignment="1">
      <alignment horizontal="center" vertical="center" wrapText="1"/>
    </xf>
    <xf numFmtId="0" fontId="1" fillId="2" borderId="44"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20" fillId="2" borderId="44" xfId="1" applyFill="1" applyBorder="1" applyAlignment="1" applyProtection="1">
      <alignment horizontal="center"/>
      <protection locked="0"/>
    </xf>
    <xf numFmtId="0" fontId="21" fillId="0" borderId="19" xfId="0" applyFont="1" applyBorder="1" applyAlignment="1">
      <alignment horizontal="left" vertical="center" wrapText="1"/>
    </xf>
    <xf numFmtId="0" fontId="21" fillId="0" borderId="20" xfId="0" applyFont="1" applyBorder="1" applyAlignment="1">
      <alignment horizontal="left" vertical="center" wrapText="1"/>
    </xf>
    <xf numFmtId="0" fontId="21" fillId="0" borderId="21" xfId="0" applyFont="1" applyBorder="1" applyAlignment="1">
      <alignment horizontal="left" vertical="center" wrapText="1"/>
    </xf>
    <xf numFmtId="0" fontId="21" fillId="0" borderId="22" xfId="0" applyFont="1" applyBorder="1" applyAlignment="1">
      <alignment horizontal="left" vertical="center" wrapText="1"/>
    </xf>
    <xf numFmtId="0" fontId="21" fillId="0" borderId="0" xfId="0" applyFont="1" applyAlignment="1">
      <alignment horizontal="left" vertical="center" wrapText="1"/>
    </xf>
    <xf numFmtId="0" fontId="21" fillId="0" borderId="23" xfId="0" applyFont="1" applyBorder="1" applyAlignment="1">
      <alignment horizontal="left" vertical="center" wrapText="1"/>
    </xf>
    <xf numFmtId="0" fontId="21" fillId="0" borderId="24" xfId="0" applyFont="1" applyBorder="1" applyAlignment="1">
      <alignment horizontal="left" vertical="center" wrapText="1"/>
    </xf>
    <xf numFmtId="0" fontId="21" fillId="0" borderId="25" xfId="0" applyFont="1" applyBorder="1" applyAlignment="1">
      <alignment horizontal="left" vertical="center" wrapText="1"/>
    </xf>
    <xf numFmtId="0" fontId="21" fillId="0" borderId="26" xfId="0" applyFont="1" applyBorder="1" applyAlignment="1">
      <alignment horizontal="left" vertical="center" wrapText="1"/>
    </xf>
    <xf numFmtId="0" fontId="17" fillId="3" borderId="0" xfId="0" applyFont="1" applyFill="1" applyAlignment="1">
      <alignment horizontal="left" vertical="center" wrapText="1"/>
    </xf>
    <xf numFmtId="0" fontId="1" fillId="0" borderId="44" xfId="0" applyFont="1" applyBorder="1" applyAlignment="1">
      <alignment horizontal="center" vertical="center" wrapText="1"/>
    </xf>
    <xf numFmtId="0" fontId="1" fillId="0" borderId="31" xfId="0" applyFont="1" applyBorder="1" applyAlignment="1">
      <alignment horizontal="center" vertical="center" wrapText="1"/>
    </xf>
    <xf numFmtId="0" fontId="10" fillId="3" borderId="0" xfId="0" applyFont="1" applyFill="1" applyAlignment="1">
      <alignment horizontal="left" vertical="center" wrapText="1"/>
    </xf>
    <xf numFmtId="0" fontId="13" fillId="0" borderId="19" xfId="0" applyFont="1" applyBorder="1" applyAlignment="1">
      <alignment horizontal="center" vertical="center" wrapText="1"/>
    </xf>
    <xf numFmtId="0" fontId="13" fillId="0" borderId="20" xfId="0" applyFont="1" applyBorder="1" applyAlignment="1">
      <alignment horizontal="center" vertical="center" wrapText="1"/>
    </xf>
    <xf numFmtId="0" fontId="13" fillId="0" borderId="21" xfId="0" applyFont="1" applyBorder="1" applyAlignment="1">
      <alignment horizontal="center" vertical="center" wrapText="1"/>
    </xf>
    <xf numFmtId="0" fontId="13" fillId="0" borderId="22" xfId="0" applyFont="1" applyBorder="1" applyAlignment="1">
      <alignment horizontal="center" vertical="center" wrapText="1"/>
    </xf>
    <xf numFmtId="0" fontId="13" fillId="0" borderId="0" xfId="0" applyFont="1" applyAlignment="1">
      <alignment horizontal="center" vertical="center" wrapText="1"/>
    </xf>
    <xf numFmtId="0" fontId="13" fillId="0" borderId="23" xfId="0" applyFont="1" applyBorder="1" applyAlignment="1">
      <alignment horizontal="center" vertical="center" wrapText="1"/>
    </xf>
    <xf numFmtId="0" fontId="13" fillId="0" borderId="24" xfId="0" applyFont="1" applyBorder="1" applyAlignment="1">
      <alignment horizontal="center" vertical="center" wrapText="1"/>
    </xf>
    <xf numFmtId="0" fontId="13" fillId="0" borderId="25" xfId="0" applyFont="1" applyBorder="1" applyAlignment="1">
      <alignment horizontal="center" vertical="center" wrapText="1"/>
    </xf>
    <xf numFmtId="0" fontId="13" fillId="0" borderId="26" xfId="0" applyFont="1" applyBorder="1" applyAlignment="1">
      <alignment horizontal="center" vertical="center" wrapText="1"/>
    </xf>
    <xf numFmtId="0" fontId="10" fillId="3" borderId="20" xfId="0" applyFont="1" applyFill="1" applyBorder="1" applyAlignment="1">
      <alignment horizontal="center" wrapText="1"/>
    </xf>
    <xf numFmtId="0" fontId="0" fillId="0" borderId="44" xfId="0" applyBorder="1" applyAlignment="1">
      <alignment horizontal="center" vertical="center" wrapText="1"/>
    </xf>
    <xf numFmtId="0" fontId="0" fillId="0" borderId="31" xfId="0" applyBorder="1" applyAlignment="1">
      <alignment horizontal="center" vertical="center" wrapText="1"/>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 fillId="2" borderId="21" xfId="0" applyFont="1" applyFill="1" applyBorder="1" applyAlignment="1" applyProtection="1">
      <alignment horizontal="center"/>
      <protection locked="0"/>
    </xf>
    <xf numFmtId="0" fontId="4" fillId="0" borderId="0" xfId="0" applyFont="1" applyAlignment="1">
      <alignment horizontal="left"/>
    </xf>
    <xf numFmtId="0" fontId="0" fillId="0" borderId="17" xfId="0" applyBorder="1"/>
    <xf numFmtId="0" fontId="0" fillId="0" borderId="31" xfId="0" applyBorder="1"/>
    <xf numFmtId="0" fontId="30" fillId="3" borderId="20" xfId="0" applyFont="1" applyFill="1" applyBorder="1" applyAlignment="1">
      <alignment horizontal="center"/>
    </xf>
    <xf numFmtId="0" fontId="2" fillId="2" borderId="32" xfId="0" applyFont="1" applyFill="1" applyBorder="1" applyAlignment="1">
      <alignment horizontal="center" vertical="center" wrapText="1"/>
    </xf>
    <xf numFmtId="0" fontId="2" fillId="2" borderId="36" xfId="0" applyFont="1" applyFill="1" applyBorder="1" applyAlignment="1">
      <alignment horizontal="center" vertical="center" wrapText="1"/>
    </xf>
    <xf numFmtId="0" fontId="57" fillId="0" borderId="5" xfId="0" applyFont="1" applyBorder="1" applyAlignment="1">
      <alignment horizontal="left" vertical="center" wrapText="1"/>
    </xf>
    <xf numFmtId="0" fontId="57" fillId="0" borderId="29" xfId="0" applyFont="1" applyBorder="1" applyAlignment="1">
      <alignment horizontal="left" vertical="center" wrapText="1"/>
    </xf>
    <xf numFmtId="0" fontId="4" fillId="3" borderId="0" xfId="0" applyFont="1" applyFill="1" applyAlignment="1">
      <alignment horizontal="center" vertical="center" wrapText="1"/>
    </xf>
    <xf numFmtId="0" fontId="57" fillId="2" borderId="5" xfId="0" applyFont="1" applyFill="1" applyBorder="1" applyAlignment="1">
      <alignment horizontal="left" vertical="center" wrapText="1"/>
    </xf>
    <xf numFmtId="0" fontId="57" fillId="2" borderId="29" xfId="0" applyFont="1" applyFill="1" applyBorder="1" applyAlignment="1">
      <alignment horizontal="left" vertical="center" wrapText="1"/>
    </xf>
    <xf numFmtId="0" fontId="2" fillId="2" borderId="12" xfId="0" applyFont="1" applyFill="1" applyBorder="1" applyAlignment="1">
      <alignment horizontal="center" vertical="center" wrapText="1"/>
    </xf>
    <xf numFmtId="0" fontId="2" fillId="2" borderId="42"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30" xfId="0" applyFont="1" applyFill="1" applyBorder="1" applyAlignment="1">
      <alignment horizontal="center" vertical="center" wrapText="1"/>
    </xf>
    <xf numFmtId="0" fontId="28" fillId="3" borderId="17" xfId="0" applyFont="1" applyFill="1" applyBorder="1" applyAlignment="1">
      <alignment horizontal="center"/>
    </xf>
    <xf numFmtId="0" fontId="26" fillId="3" borderId="25" xfId="0" applyFont="1" applyFill="1" applyBorder="1"/>
    <xf numFmtId="0" fontId="31" fillId="4" borderId="1" xfId="0" applyFont="1" applyFill="1" applyBorder="1" applyAlignment="1">
      <alignment horizontal="center"/>
    </xf>
    <xf numFmtId="0" fontId="39" fillId="4" borderId="1" xfId="0" applyFont="1" applyFill="1" applyBorder="1" applyAlignment="1">
      <alignment horizontal="center"/>
    </xf>
    <xf numFmtId="0" fontId="48" fillId="3" borderId="20" xfId="0" applyFont="1" applyFill="1" applyBorder="1" applyAlignment="1">
      <alignment horizontal="left" vertical="top" wrapText="1"/>
    </xf>
    <xf numFmtId="0" fontId="0" fillId="10" borderId="44" xfId="0" applyFill="1" applyBorder="1" applyAlignment="1">
      <alignment horizontal="center" vertical="center"/>
    </xf>
    <xf numFmtId="0" fontId="0" fillId="10" borderId="17" xfId="0" applyFill="1" applyBorder="1" applyAlignment="1">
      <alignment horizontal="center" vertical="center"/>
    </xf>
    <xf numFmtId="0" fontId="0" fillId="10" borderId="31" xfId="0" applyFill="1" applyBorder="1" applyAlignment="1">
      <alignment horizontal="center" vertical="center"/>
    </xf>
    <xf numFmtId="0" fontId="0" fillId="10" borderId="40" xfId="0" applyFill="1" applyBorder="1" applyAlignment="1">
      <alignment horizontal="left" vertical="center" wrapText="1"/>
    </xf>
    <xf numFmtId="0" fontId="0" fillId="10" borderId="57" xfId="0" applyFill="1" applyBorder="1" applyAlignment="1">
      <alignment horizontal="left" vertical="center" wrapText="1"/>
    </xf>
    <xf numFmtId="0" fontId="0" fillId="10" borderId="60" xfId="0" applyFill="1" applyBorder="1" applyAlignment="1">
      <alignment horizontal="left" vertical="center" wrapText="1"/>
    </xf>
    <xf numFmtId="0" fontId="0" fillId="10" borderId="55" xfId="0" applyFill="1" applyBorder="1" applyAlignment="1">
      <alignment horizontal="left" vertical="center" wrapText="1"/>
    </xf>
    <xf numFmtId="0" fontId="0" fillId="10" borderId="58" xfId="0" applyFill="1" applyBorder="1" applyAlignment="1">
      <alignment horizontal="left" vertical="center" wrapText="1"/>
    </xf>
    <xf numFmtId="0" fontId="0" fillId="10" borderId="61" xfId="0" applyFill="1" applyBorder="1" applyAlignment="1">
      <alignment horizontal="left" vertical="center" wrapText="1"/>
    </xf>
    <xf numFmtId="0" fontId="24" fillId="3" borderId="20" xfId="0" applyFont="1" applyFill="1" applyBorder="1" applyAlignment="1">
      <alignment horizontal="center" vertical="center"/>
    </xf>
    <xf numFmtId="0" fontId="32" fillId="2" borderId="30" xfId="0" applyFont="1" applyFill="1" applyBorder="1" applyAlignment="1">
      <alignment horizontal="center" vertical="center"/>
    </xf>
    <xf numFmtId="0" fontId="32" fillId="2" borderId="53" xfId="0" applyFont="1" applyFill="1" applyBorder="1" applyAlignment="1">
      <alignment horizontal="center" vertical="center"/>
    </xf>
    <xf numFmtId="0" fontId="32" fillId="2" borderId="56" xfId="0" applyFont="1" applyFill="1" applyBorder="1" applyAlignment="1">
      <alignment horizontal="center" vertical="center"/>
    </xf>
    <xf numFmtId="0" fontId="49" fillId="3" borderId="19" xfId="0" applyFont="1" applyFill="1" applyBorder="1" applyAlignment="1">
      <alignment horizontal="center" vertical="top" wrapText="1"/>
    </xf>
    <xf numFmtId="0" fontId="49" fillId="3" borderId="20" xfId="0" applyFont="1" applyFill="1" applyBorder="1" applyAlignment="1">
      <alignment horizontal="center" vertical="top" wrapText="1"/>
    </xf>
    <xf numFmtId="0" fontId="15" fillId="3" borderId="19" xfId="0" applyFont="1" applyFill="1" applyBorder="1" applyAlignment="1">
      <alignment horizontal="center" vertical="top" wrapText="1"/>
    </xf>
    <xf numFmtId="0" fontId="22" fillId="3" borderId="20" xfId="0" applyFont="1" applyFill="1" applyBorder="1" applyAlignment="1">
      <alignment horizontal="center" vertical="top" wrapText="1"/>
    </xf>
    <xf numFmtId="0" fontId="20" fillId="3" borderId="24" xfId="4" applyFill="1" applyBorder="1" applyAlignment="1" applyProtection="1">
      <alignment horizontal="center" vertical="top" wrapText="1"/>
    </xf>
    <xf numFmtId="0" fontId="20" fillId="3" borderId="25" xfId="4" applyFill="1" applyBorder="1" applyAlignment="1" applyProtection="1">
      <alignment horizontal="center" vertical="top" wrapText="1"/>
    </xf>
    <xf numFmtId="0" fontId="36" fillId="0" borderId="0" xfId="0" applyFont="1" applyAlignment="1">
      <alignment horizontal="left"/>
    </xf>
    <xf numFmtId="0" fontId="63" fillId="11" borderId="41" xfId="0" applyFont="1" applyFill="1" applyBorder="1" applyAlignment="1">
      <alignment horizontal="center" vertical="center" wrapText="1"/>
    </xf>
    <xf numFmtId="0" fontId="63" fillId="11" borderId="59" xfId="0" applyFont="1" applyFill="1" applyBorder="1" applyAlignment="1">
      <alignment horizontal="center" vertical="center" wrapText="1"/>
    </xf>
    <xf numFmtId="0" fontId="35" fillId="12" borderId="40" xfId="5" applyFill="1" applyBorder="1" applyAlignment="1" applyProtection="1">
      <alignment horizontal="center" wrapText="1"/>
      <protection locked="0"/>
    </xf>
    <xf numFmtId="0" fontId="35" fillId="12" borderId="60" xfId="5" applyFill="1" applyBorder="1" applyAlignment="1" applyProtection="1">
      <alignment horizontal="center" wrapText="1"/>
      <protection locked="0"/>
    </xf>
    <xf numFmtId="0" fontId="35" fillId="12" borderId="37" xfId="5" applyFill="1" applyBorder="1" applyAlignment="1" applyProtection="1">
      <alignment horizontal="center" wrapText="1"/>
      <protection locked="0"/>
    </xf>
    <xf numFmtId="0" fontId="35" fillId="12" borderId="45" xfId="5" applyFill="1" applyBorder="1" applyAlignment="1" applyProtection="1">
      <alignment horizontal="center" wrapText="1"/>
      <protection locked="0"/>
    </xf>
    <xf numFmtId="0" fontId="0" fillId="0" borderId="40" xfId="0" applyBorder="1" applyAlignment="1">
      <alignment horizontal="left" vertical="center" wrapText="1"/>
    </xf>
    <xf numFmtId="0" fontId="0" fillId="0" borderId="57" xfId="0" applyBorder="1" applyAlignment="1">
      <alignment horizontal="left" vertical="center" wrapText="1"/>
    </xf>
    <xf numFmtId="0" fontId="0" fillId="0" borderId="60" xfId="0" applyBorder="1" applyAlignment="1">
      <alignment horizontal="left" vertical="center" wrapText="1"/>
    </xf>
    <xf numFmtId="0" fontId="0" fillId="0" borderId="40" xfId="0" applyBorder="1" applyAlignment="1">
      <alignment horizontal="center" vertical="center" wrapText="1"/>
    </xf>
    <xf numFmtId="0" fontId="0" fillId="0" borderId="57" xfId="0" applyBorder="1" applyAlignment="1">
      <alignment horizontal="center" vertical="center" wrapText="1"/>
    </xf>
    <xf numFmtId="0" fontId="0" fillId="0" borderId="60" xfId="0" applyBorder="1" applyAlignment="1">
      <alignment horizontal="center" vertical="center" wrapText="1"/>
    </xf>
    <xf numFmtId="0" fontId="67" fillId="8" borderId="40" xfId="5" applyFont="1" applyBorder="1" applyAlignment="1" applyProtection="1">
      <alignment horizontal="center" vertical="center"/>
      <protection locked="0"/>
    </xf>
    <xf numFmtId="0" fontId="67" fillId="8" borderId="60" xfId="5" applyFont="1" applyBorder="1" applyAlignment="1" applyProtection="1">
      <alignment horizontal="center" vertical="center"/>
      <protection locked="0"/>
    </xf>
    <xf numFmtId="0" fontId="67" fillId="12" borderId="40" xfId="5" applyFont="1" applyFill="1" applyBorder="1" applyAlignment="1" applyProtection="1">
      <alignment horizontal="center" vertical="center"/>
      <protection locked="0"/>
    </xf>
    <xf numFmtId="0" fontId="67" fillId="12" borderId="60" xfId="5" applyFont="1" applyFill="1" applyBorder="1" applyAlignment="1" applyProtection="1">
      <alignment horizontal="center" vertical="center"/>
      <protection locked="0"/>
    </xf>
    <xf numFmtId="0" fontId="35" fillId="8" borderId="40" xfId="5" applyBorder="1" applyAlignment="1" applyProtection="1">
      <alignment horizontal="center" wrapText="1"/>
      <protection locked="0"/>
    </xf>
    <xf numFmtId="0" fontId="35" fillId="8" borderId="60" xfId="5" applyBorder="1" applyAlignment="1" applyProtection="1">
      <alignment horizontal="center" wrapText="1"/>
      <protection locked="0"/>
    </xf>
    <xf numFmtId="0" fontId="35" fillId="8" borderId="37" xfId="5" applyBorder="1" applyAlignment="1" applyProtection="1">
      <alignment horizontal="center" wrapText="1"/>
      <protection locked="0"/>
    </xf>
    <xf numFmtId="0" fontId="35" fillId="8" borderId="45" xfId="5" applyBorder="1" applyAlignment="1" applyProtection="1">
      <alignment horizontal="center" wrapText="1"/>
      <protection locked="0"/>
    </xf>
    <xf numFmtId="0" fontId="67" fillId="8" borderId="30" xfId="5" applyFont="1" applyBorder="1" applyAlignment="1" applyProtection="1">
      <alignment horizontal="center" vertical="center" wrapText="1"/>
      <protection locked="0"/>
    </xf>
    <xf numFmtId="0" fontId="67" fillId="8" borderId="54" xfId="5" applyFont="1" applyBorder="1" applyAlignment="1" applyProtection="1">
      <alignment horizontal="center" vertical="center" wrapText="1"/>
      <protection locked="0"/>
    </xf>
    <xf numFmtId="0" fontId="67" fillId="12" borderId="30" xfId="5" applyFont="1" applyFill="1" applyBorder="1" applyAlignment="1" applyProtection="1">
      <alignment horizontal="center" vertical="center" wrapText="1"/>
      <protection locked="0"/>
    </xf>
    <xf numFmtId="0" fontId="67" fillId="12" borderId="54" xfId="5" applyFont="1" applyFill="1" applyBorder="1" applyAlignment="1" applyProtection="1">
      <alignment horizontal="center" vertical="center" wrapText="1"/>
      <protection locked="0"/>
    </xf>
    <xf numFmtId="0" fontId="0" fillId="0" borderId="29" xfId="0" applyBorder="1" applyAlignment="1">
      <alignment horizontal="left" vertical="center" wrapText="1"/>
    </xf>
    <xf numFmtId="0" fontId="50" fillId="0" borderId="11" xfId="0" applyFont="1" applyBorder="1" applyAlignment="1">
      <alignment horizontal="left" vertical="center" wrapText="1"/>
    </xf>
    <xf numFmtId="0" fontId="63" fillId="11" borderId="30" xfId="0" applyFont="1" applyFill="1" applyBorder="1" applyAlignment="1">
      <alignment horizontal="center" vertical="center" wrapText="1"/>
    </xf>
    <xf numFmtId="0" fontId="63" fillId="11" borderId="54" xfId="0" applyFont="1" applyFill="1" applyBorder="1" applyAlignment="1">
      <alignment horizontal="center" vertical="center" wrapText="1"/>
    </xf>
    <xf numFmtId="0" fontId="63" fillId="11" borderId="41" xfId="0" applyFont="1" applyFill="1" applyBorder="1" applyAlignment="1">
      <alignment horizontal="center" vertical="center"/>
    </xf>
    <xf numFmtId="0" fontId="63" fillId="11" borderId="59" xfId="0" applyFont="1" applyFill="1" applyBorder="1" applyAlignment="1">
      <alignment horizontal="center" vertical="center"/>
    </xf>
    <xf numFmtId="0" fontId="63" fillId="11" borderId="50" xfId="0" applyFont="1" applyFill="1" applyBorder="1" applyAlignment="1">
      <alignment horizontal="center" vertical="center"/>
    </xf>
    <xf numFmtId="0" fontId="63" fillId="11" borderId="49" xfId="0" applyFont="1" applyFill="1" applyBorder="1" applyAlignment="1">
      <alignment horizontal="center" vertical="center" wrapText="1"/>
    </xf>
    <xf numFmtId="0" fontId="63" fillId="11" borderId="51" xfId="0" applyFont="1" applyFill="1" applyBorder="1" applyAlignment="1">
      <alignment horizontal="center" vertical="center"/>
    </xf>
    <xf numFmtId="10" fontId="35" fillId="8" borderId="30" xfId="5" applyNumberFormat="1" applyBorder="1" applyAlignment="1" applyProtection="1">
      <alignment horizontal="center" vertical="center" wrapText="1"/>
      <protection locked="0"/>
    </xf>
    <xf numFmtId="10" fontId="35" fillId="8" borderId="56" xfId="5" applyNumberFormat="1" applyBorder="1" applyAlignment="1" applyProtection="1">
      <alignment horizontal="center" vertical="center" wrapText="1"/>
      <protection locked="0"/>
    </xf>
    <xf numFmtId="0" fontId="35" fillId="8" borderId="30" xfId="5" applyBorder="1" applyAlignment="1" applyProtection="1">
      <alignment horizontal="center" vertical="center" wrapText="1"/>
      <protection locked="0"/>
    </xf>
    <xf numFmtId="0" fontId="35" fillId="8" borderId="53" xfId="5" applyBorder="1" applyAlignment="1" applyProtection="1">
      <alignment horizontal="center" vertical="center" wrapText="1"/>
      <protection locked="0"/>
    </xf>
    <xf numFmtId="0" fontId="35" fillId="12" borderId="52" xfId="5" applyFill="1" applyBorder="1" applyAlignment="1" applyProtection="1">
      <alignment horizontal="center" vertical="center" wrapText="1"/>
      <protection locked="0"/>
    </xf>
    <xf numFmtId="0" fontId="35" fillId="12" borderId="56" xfId="5" applyFill="1" applyBorder="1" applyAlignment="1" applyProtection="1">
      <alignment horizontal="center" vertical="center" wrapText="1"/>
      <protection locked="0"/>
    </xf>
    <xf numFmtId="0" fontId="35" fillId="12" borderId="30" xfId="5" applyFill="1" applyBorder="1" applyAlignment="1" applyProtection="1">
      <alignment horizontal="center" vertical="center" wrapText="1"/>
      <protection locked="0"/>
    </xf>
    <xf numFmtId="0" fontId="35" fillId="12" borderId="54" xfId="5" applyFill="1" applyBorder="1" applyAlignment="1" applyProtection="1">
      <alignment horizontal="center" vertical="center" wrapText="1"/>
      <protection locked="0"/>
    </xf>
    <xf numFmtId="0" fontId="63" fillId="11" borderId="53" xfId="0" applyFont="1" applyFill="1" applyBorder="1" applyAlignment="1">
      <alignment horizontal="center" vertical="center" wrapText="1"/>
    </xf>
    <xf numFmtId="0" fontId="35" fillId="8" borderId="53" xfId="5" applyBorder="1" applyAlignment="1" applyProtection="1">
      <alignment horizontal="center" vertical="center"/>
      <protection locked="0"/>
    </xf>
    <xf numFmtId="0" fontId="35" fillId="12" borderId="53" xfId="5" applyFill="1" applyBorder="1" applyAlignment="1" applyProtection="1">
      <alignment horizontal="center" vertical="center"/>
      <protection locked="0"/>
    </xf>
    <xf numFmtId="0" fontId="35" fillId="12" borderId="54" xfId="5" applyFill="1" applyBorder="1" applyAlignment="1" applyProtection="1">
      <alignment horizontal="center" vertical="center"/>
      <protection locked="0"/>
    </xf>
    <xf numFmtId="0" fontId="50" fillId="0" borderId="40" xfId="0" applyFont="1" applyBorder="1" applyAlignment="1">
      <alignment horizontal="left" vertical="center" wrapText="1"/>
    </xf>
    <xf numFmtId="0" fontId="50" fillId="0" borderId="60" xfId="0" applyFont="1" applyBorder="1" applyAlignment="1">
      <alignment horizontal="left" vertical="center" wrapText="1"/>
    </xf>
    <xf numFmtId="0" fontId="51" fillId="11" borderId="30" xfId="0" applyFont="1" applyFill="1" applyBorder="1" applyAlignment="1">
      <alignment horizontal="center" vertical="center" wrapText="1"/>
    </xf>
    <xf numFmtId="0" fontId="51" fillId="11" borderId="54" xfId="0" applyFont="1" applyFill="1" applyBorder="1" applyAlignment="1">
      <alignment horizontal="center" vertical="center" wrapText="1"/>
    </xf>
    <xf numFmtId="0" fontId="51" fillId="11" borderId="53" xfId="0" applyFont="1" applyFill="1" applyBorder="1" applyAlignment="1">
      <alignment horizontal="center" vertical="center" wrapText="1"/>
    </xf>
    <xf numFmtId="0" fontId="40" fillId="8" borderId="53" xfId="5" applyFont="1" applyBorder="1" applyAlignment="1" applyProtection="1">
      <alignment horizontal="center" vertical="center"/>
      <protection locked="0"/>
    </xf>
    <xf numFmtId="0" fontId="40" fillId="12" borderId="53" xfId="5" applyFont="1" applyFill="1" applyBorder="1" applyAlignment="1" applyProtection="1">
      <alignment horizontal="center" vertical="center"/>
      <protection locked="0"/>
    </xf>
    <xf numFmtId="0" fontId="40" fillId="12" borderId="54" xfId="5" applyFont="1" applyFill="1" applyBorder="1" applyAlignment="1" applyProtection="1">
      <alignment horizontal="center" vertical="center"/>
      <protection locked="0"/>
    </xf>
    <xf numFmtId="0" fontId="35" fillId="8" borderId="30" xfId="5" applyBorder="1" applyAlignment="1" applyProtection="1">
      <alignment horizontal="center"/>
      <protection locked="0"/>
    </xf>
    <xf numFmtId="0" fontId="35" fillId="8" borderId="54" xfId="5" applyBorder="1" applyAlignment="1" applyProtection="1">
      <alignment horizontal="center"/>
      <protection locked="0"/>
    </xf>
    <xf numFmtId="0" fontId="35" fillId="12" borderId="30" xfId="5" applyFill="1" applyBorder="1" applyAlignment="1" applyProtection="1">
      <alignment horizontal="center"/>
      <protection locked="0"/>
    </xf>
    <xf numFmtId="0" fontId="35" fillId="12" borderId="54" xfId="5" applyFill="1" applyBorder="1" applyAlignment="1" applyProtection="1">
      <alignment horizontal="center"/>
      <protection locked="0"/>
    </xf>
    <xf numFmtId="0" fontId="35" fillId="8" borderId="54" xfId="5" applyBorder="1" applyAlignment="1" applyProtection="1">
      <alignment horizontal="center" vertical="center" wrapText="1"/>
      <protection locked="0"/>
    </xf>
    <xf numFmtId="0" fontId="35" fillId="12" borderId="30" xfId="5" applyFill="1" applyBorder="1" applyAlignment="1" applyProtection="1">
      <alignment horizontal="center" vertical="center"/>
      <protection locked="0"/>
    </xf>
    <xf numFmtId="0" fontId="35" fillId="12" borderId="56" xfId="5" applyFill="1" applyBorder="1" applyAlignment="1" applyProtection="1">
      <alignment horizontal="center" vertical="center"/>
      <protection locked="0"/>
    </xf>
    <xf numFmtId="0" fontId="35" fillId="8" borderId="30" xfId="5" applyBorder="1" applyAlignment="1" applyProtection="1">
      <alignment horizontal="center" vertical="center"/>
      <protection locked="0"/>
    </xf>
    <xf numFmtId="0" fontId="35" fillId="8" borderId="56" xfId="5" applyBorder="1" applyAlignment="1" applyProtection="1">
      <alignment horizontal="center" vertical="center"/>
      <protection locked="0"/>
    </xf>
    <xf numFmtId="0" fontId="63" fillId="11" borderId="49" xfId="0" applyFont="1" applyFill="1" applyBorder="1" applyAlignment="1">
      <alignment horizontal="center" vertical="center"/>
    </xf>
    <xf numFmtId="0" fontId="35" fillId="8" borderId="56" xfId="5" applyBorder="1" applyAlignment="1" applyProtection="1">
      <alignment horizontal="center" vertical="center" wrapText="1"/>
      <protection locked="0"/>
    </xf>
    <xf numFmtId="0" fontId="0" fillId="10" borderId="76" xfId="0" applyFill="1" applyBorder="1" applyAlignment="1">
      <alignment horizontal="center" vertical="center"/>
    </xf>
    <xf numFmtId="0" fontId="0" fillId="10" borderId="62" xfId="0" applyFill="1" applyBorder="1" applyAlignment="1">
      <alignment horizontal="center" vertical="center"/>
    </xf>
    <xf numFmtId="0" fontId="0" fillId="10" borderId="18" xfId="0" applyFill="1" applyBorder="1" applyAlignment="1">
      <alignment horizontal="center" vertical="center"/>
    </xf>
    <xf numFmtId="0" fontId="63" fillId="11" borderId="56" xfId="0" applyFont="1" applyFill="1" applyBorder="1" applyAlignment="1">
      <alignment horizontal="center" vertical="center" wrapText="1"/>
    </xf>
    <xf numFmtId="0" fontId="0" fillId="0" borderId="11" xfId="0" applyBorder="1" applyAlignment="1">
      <alignment horizontal="center" vertical="center" wrapText="1"/>
    </xf>
    <xf numFmtId="0" fontId="35" fillId="8" borderId="40" xfId="5" applyBorder="1" applyAlignment="1" applyProtection="1">
      <alignment horizontal="center" vertical="center"/>
      <protection locked="0"/>
    </xf>
    <xf numFmtId="0" fontId="35" fillId="8" borderId="60" xfId="5" applyBorder="1" applyAlignment="1" applyProtection="1">
      <alignment horizontal="center" vertical="center"/>
      <protection locked="0"/>
    </xf>
    <xf numFmtId="0" fontId="35" fillId="9" borderId="40" xfId="5" applyFill="1" applyBorder="1" applyAlignment="1" applyProtection="1">
      <alignment horizontal="center" vertical="center"/>
      <protection locked="0"/>
    </xf>
    <xf numFmtId="0" fontId="35" fillId="9" borderId="60" xfId="5" applyFill="1" applyBorder="1" applyAlignment="1" applyProtection="1">
      <alignment horizontal="center" vertical="center"/>
      <protection locked="0"/>
    </xf>
    <xf numFmtId="0" fontId="35" fillId="8" borderId="37" xfId="5" applyBorder="1" applyAlignment="1" applyProtection="1">
      <alignment horizontal="center" vertical="center"/>
      <protection locked="0"/>
    </xf>
    <xf numFmtId="0" fontId="35" fillId="8" borderId="45" xfId="5" applyBorder="1" applyAlignment="1" applyProtection="1">
      <alignment horizontal="center" vertical="center"/>
      <protection locked="0"/>
    </xf>
    <xf numFmtId="0" fontId="35" fillId="12" borderId="40" xfId="5" applyFill="1" applyBorder="1" applyAlignment="1" applyProtection="1">
      <alignment horizontal="center" vertical="center"/>
      <protection locked="0"/>
    </xf>
    <xf numFmtId="0" fontId="35" fillId="12" borderId="60" xfId="5" applyFill="1" applyBorder="1" applyAlignment="1" applyProtection="1">
      <alignment horizontal="center" vertical="center"/>
      <protection locked="0"/>
    </xf>
    <xf numFmtId="0" fontId="35" fillId="12" borderId="37" xfId="5" applyFill="1" applyBorder="1" applyAlignment="1" applyProtection="1">
      <alignment horizontal="center" vertical="center"/>
      <protection locked="0"/>
    </xf>
    <xf numFmtId="0" fontId="35" fillId="12" borderId="45" xfId="5" applyFill="1" applyBorder="1" applyAlignment="1" applyProtection="1">
      <alignment horizontal="center" vertical="center"/>
      <protection locked="0"/>
    </xf>
    <xf numFmtId="10" fontId="35" fillId="12" borderId="30" xfId="5" applyNumberFormat="1" applyFill="1" applyBorder="1" applyAlignment="1" applyProtection="1">
      <alignment horizontal="center" vertical="center"/>
      <protection locked="0"/>
    </xf>
    <xf numFmtId="10" fontId="35" fillId="12" borderId="56" xfId="5" applyNumberFormat="1" applyFill="1" applyBorder="1" applyAlignment="1" applyProtection="1">
      <alignment horizontal="center" vertical="center"/>
      <protection locked="0"/>
    </xf>
    <xf numFmtId="0" fontId="0" fillId="10" borderId="40" xfId="0" applyFill="1" applyBorder="1" applyAlignment="1">
      <alignment horizontal="center" vertical="center" wrapText="1"/>
    </xf>
    <xf numFmtId="0" fontId="0" fillId="10" borderId="57" xfId="0" applyFill="1" applyBorder="1" applyAlignment="1">
      <alignment horizontal="center" vertical="center" wrapText="1"/>
    </xf>
    <xf numFmtId="0" fontId="0" fillId="10" borderId="60" xfId="0" applyFill="1" applyBorder="1" applyAlignment="1">
      <alignment horizontal="center" vertical="center" wrapText="1"/>
    </xf>
    <xf numFmtId="0" fontId="0" fillId="0" borderId="55" xfId="0" applyBorder="1" applyAlignment="1">
      <alignment horizontal="left" vertical="center" wrapText="1"/>
    </xf>
    <xf numFmtId="0" fontId="0" fillId="0" borderId="61" xfId="0" applyBorder="1" applyAlignment="1">
      <alignment horizontal="left" vertical="center" wrapText="1"/>
    </xf>
    <xf numFmtId="0" fontId="67" fillId="8" borderId="30" xfId="5" applyFont="1" applyBorder="1" applyAlignment="1" applyProtection="1">
      <alignment horizontal="center" vertical="center"/>
      <protection locked="0"/>
    </xf>
    <xf numFmtId="0" fontId="67" fillId="8" borderId="56" xfId="5" applyFont="1" applyBorder="1" applyAlignment="1" applyProtection="1">
      <alignment horizontal="center" vertical="center"/>
      <protection locked="0"/>
    </xf>
    <xf numFmtId="0" fontId="67" fillId="12" borderId="30" xfId="5" applyFont="1" applyFill="1" applyBorder="1" applyAlignment="1" applyProtection="1">
      <alignment horizontal="center" vertical="center"/>
      <protection locked="0"/>
    </xf>
    <xf numFmtId="0" fontId="67" fillId="12" borderId="56" xfId="5" applyFont="1" applyFill="1" applyBorder="1" applyAlignment="1" applyProtection="1">
      <alignment horizontal="center" vertical="center"/>
      <protection locked="0"/>
    </xf>
    <xf numFmtId="0" fontId="35" fillId="8" borderId="30" xfId="5" applyBorder="1" applyAlignment="1" applyProtection="1">
      <alignment horizontal="left" vertical="center" wrapText="1"/>
      <protection locked="0"/>
    </xf>
    <xf numFmtId="0" fontId="35" fillId="8" borderId="53" xfId="5" applyBorder="1" applyAlignment="1" applyProtection="1">
      <alignment horizontal="left" vertical="center" wrapText="1"/>
      <protection locked="0"/>
    </xf>
    <xf numFmtId="0" fontId="35" fillId="8" borderId="54" xfId="5" applyBorder="1" applyAlignment="1" applyProtection="1">
      <alignment horizontal="left" vertical="center" wrapText="1"/>
      <protection locked="0"/>
    </xf>
    <xf numFmtId="0" fontId="35" fillId="12" borderId="30" xfId="5" applyFill="1" applyBorder="1" applyAlignment="1" applyProtection="1">
      <alignment horizontal="left" vertical="center" wrapText="1"/>
      <protection locked="0"/>
    </xf>
    <xf numFmtId="0" fontId="35" fillId="12" borderId="53" xfId="5" applyFill="1" applyBorder="1" applyAlignment="1" applyProtection="1">
      <alignment horizontal="left" vertical="center" wrapText="1"/>
      <protection locked="0"/>
    </xf>
    <xf numFmtId="0" fontId="35" fillId="12" borderId="54" xfId="5" applyFill="1" applyBorder="1" applyAlignment="1" applyProtection="1">
      <alignment horizontal="left" vertical="center" wrapText="1"/>
      <protection locked="0"/>
    </xf>
    <xf numFmtId="0" fontId="50" fillId="10" borderId="40" xfId="0" applyFont="1" applyFill="1" applyBorder="1" applyAlignment="1">
      <alignment horizontal="left" vertical="center" wrapText="1"/>
    </xf>
    <xf numFmtId="0" fontId="50" fillId="10" borderId="60" xfId="0" applyFont="1" applyFill="1" applyBorder="1" applyAlignment="1">
      <alignment horizontal="left" vertical="center" wrapText="1"/>
    </xf>
    <xf numFmtId="0" fontId="51" fillId="11" borderId="60" xfId="0" applyFont="1" applyFill="1" applyBorder="1" applyAlignment="1">
      <alignment horizontal="center" vertical="center"/>
    </xf>
    <xf numFmtId="0" fontId="51" fillId="11" borderId="29" xfId="0" applyFont="1" applyFill="1" applyBorder="1" applyAlignment="1">
      <alignment horizontal="center" vertical="center"/>
    </xf>
    <xf numFmtId="0" fontId="51" fillId="11" borderId="10" xfId="0" applyFont="1" applyFill="1" applyBorder="1" applyAlignment="1">
      <alignment horizontal="center" vertical="center"/>
    </xf>
    <xf numFmtId="0" fontId="51" fillId="11" borderId="9" xfId="0" applyFont="1" applyFill="1" applyBorder="1" applyAlignment="1">
      <alignment horizontal="center" vertical="center"/>
    </xf>
    <xf numFmtId="0" fontId="51" fillId="11" borderId="50" xfId="0" applyFont="1" applyFill="1" applyBorder="1" applyAlignment="1">
      <alignment horizontal="center" vertical="center"/>
    </xf>
    <xf numFmtId="0" fontId="51" fillId="11" borderId="51" xfId="0" applyFont="1" applyFill="1" applyBorder="1" applyAlignment="1">
      <alignment horizontal="center" vertical="center"/>
    </xf>
    <xf numFmtId="0" fontId="51" fillId="11" borderId="41" xfId="0" applyFont="1" applyFill="1" applyBorder="1" applyAlignment="1">
      <alignment horizontal="center" vertical="center"/>
    </xf>
    <xf numFmtId="0" fontId="40" fillId="8" borderId="30" xfId="5" applyFont="1" applyBorder="1" applyAlignment="1" applyProtection="1">
      <alignment horizontal="center" vertical="center" wrapText="1"/>
      <protection locked="0"/>
    </xf>
    <xf numFmtId="0" fontId="40" fillId="8" borderId="53" xfId="5" applyFont="1" applyBorder="1" applyAlignment="1" applyProtection="1">
      <alignment horizontal="center" vertical="center" wrapText="1"/>
      <protection locked="0"/>
    </xf>
    <xf numFmtId="0" fontId="40" fillId="12" borderId="30" xfId="5" applyFont="1" applyFill="1" applyBorder="1" applyAlignment="1" applyProtection="1">
      <alignment horizontal="center" vertical="center" wrapText="1"/>
      <protection locked="0"/>
    </xf>
    <xf numFmtId="0" fontId="40" fillId="12" borderId="53" xfId="5" applyFont="1" applyFill="1" applyBorder="1" applyAlignment="1" applyProtection="1">
      <alignment horizontal="center" vertical="center" wrapText="1"/>
      <protection locked="0"/>
    </xf>
    <xf numFmtId="0" fontId="51" fillId="11" borderId="56" xfId="0" applyFont="1" applyFill="1" applyBorder="1" applyAlignment="1">
      <alignment horizontal="center" vertical="center" wrapText="1"/>
    </xf>
    <xf numFmtId="0" fontId="44" fillId="8" borderId="30" xfId="5" applyFont="1" applyBorder="1" applyAlignment="1" applyProtection="1">
      <alignment horizontal="center" vertical="center"/>
      <protection locked="0"/>
    </xf>
    <xf numFmtId="0" fontId="44" fillId="8" borderId="56" xfId="5" applyFont="1" applyBorder="1" applyAlignment="1" applyProtection="1">
      <alignment horizontal="center" vertical="center"/>
      <protection locked="0"/>
    </xf>
    <xf numFmtId="0" fontId="44" fillId="12" borderId="30" xfId="5" applyFont="1" applyFill="1" applyBorder="1" applyAlignment="1" applyProtection="1">
      <alignment horizontal="center" vertical="center"/>
      <protection locked="0"/>
    </xf>
    <xf numFmtId="0" fontId="44" fillId="12" borderId="56" xfId="5" applyFont="1" applyFill="1" applyBorder="1" applyAlignment="1" applyProtection="1">
      <alignment horizontal="center" vertical="center"/>
      <protection locked="0"/>
    </xf>
    <xf numFmtId="0" fontId="50" fillId="14" borderId="40" xfId="0" applyFont="1" applyFill="1" applyBorder="1" applyAlignment="1">
      <alignment horizontal="left" vertical="center" wrapText="1"/>
    </xf>
    <xf numFmtId="0" fontId="50" fillId="14" borderId="60" xfId="0" applyFont="1" applyFill="1" applyBorder="1" applyAlignment="1">
      <alignment horizontal="left" vertical="center" wrapText="1"/>
    </xf>
    <xf numFmtId="0" fontId="51" fillId="2" borderId="68" xfId="0" applyFont="1" applyFill="1" applyBorder="1" applyAlignment="1">
      <alignment horizontal="center" vertical="center"/>
    </xf>
    <xf numFmtId="0" fontId="51" fillId="2" borderId="60" xfId="0" applyFont="1" applyFill="1" applyBorder="1" applyAlignment="1">
      <alignment horizontal="center" vertical="center"/>
    </xf>
    <xf numFmtId="0" fontId="51" fillId="2" borderId="69" xfId="0" applyFont="1" applyFill="1" applyBorder="1" applyAlignment="1">
      <alignment horizontal="center" vertical="center"/>
    </xf>
    <xf numFmtId="0" fontId="51" fillId="2" borderId="21" xfId="0" applyFont="1" applyFill="1" applyBorder="1" applyAlignment="1">
      <alignment horizontal="center" vertical="center"/>
    </xf>
    <xf numFmtId="0" fontId="51" fillId="2" borderId="29" xfId="0" applyFont="1" applyFill="1" applyBorder="1" applyAlignment="1">
      <alignment horizontal="center" vertical="center"/>
    </xf>
    <xf numFmtId="0" fontId="51" fillId="2" borderId="70" xfId="0" applyFont="1" applyFill="1" applyBorder="1" applyAlignment="1">
      <alignment horizontal="center" vertical="center"/>
    </xf>
    <xf numFmtId="0" fontId="50" fillId="0" borderId="57" xfId="0" applyFont="1" applyBorder="1" applyAlignment="1">
      <alignment horizontal="left" vertical="center" wrapText="1"/>
    </xf>
    <xf numFmtId="0" fontId="51" fillId="2" borderId="38" xfId="0" applyFont="1" applyFill="1" applyBorder="1" applyAlignment="1">
      <alignment horizontal="center" vertical="center"/>
    </xf>
    <xf numFmtId="0" fontId="51" fillId="2" borderId="5" xfId="0" applyFont="1" applyFill="1" applyBorder="1" applyAlignment="1">
      <alignment horizontal="center" vertical="center"/>
    </xf>
    <xf numFmtId="0" fontId="51" fillId="2" borderId="20" xfId="0" applyFont="1" applyFill="1" applyBorder="1" applyAlignment="1">
      <alignment horizontal="center" vertical="center"/>
    </xf>
    <xf numFmtId="0" fontId="51" fillId="2" borderId="71" xfId="0" applyFont="1" applyFill="1" applyBorder="1" applyAlignment="1">
      <alignment horizontal="center" vertical="center"/>
    </xf>
    <xf numFmtId="0" fontId="50" fillId="0" borderId="43" xfId="0" applyFont="1" applyBorder="1" applyAlignment="1">
      <alignment horizontal="left" vertical="center" wrapText="1"/>
    </xf>
    <xf numFmtId="0" fontId="50" fillId="0" borderId="29" xfId="0" applyFont="1" applyBorder="1" applyAlignment="1">
      <alignment horizontal="left" vertical="center" wrapText="1"/>
    </xf>
    <xf numFmtId="0" fontId="50" fillId="2" borderId="40" xfId="0" applyFont="1" applyFill="1" applyBorder="1" applyAlignment="1">
      <alignment horizontal="center" vertical="center" wrapText="1"/>
    </xf>
    <xf numFmtId="0" fontId="50" fillId="2" borderId="57" xfId="0" applyFont="1" applyFill="1" applyBorder="1" applyAlignment="1">
      <alignment horizontal="center" vertical="center" wrapText="1"/>
    </xf>
    <xf numFmtId="0" fontId="50" fillId="2" borderId="60" xfId="0" applyFont="1" applyFill="1" applyBorder="1" applyAlignment="1">
      <alignment horizontal="center" vertical="center" wrapText="1"/>
    </xf>
    <xf numFmtId="0" fontId="40" fillId="8" borderId="40" xfId="5" applyFont="1" applyBorder="1" applyAlignment="1" applyProtection="1">
      <alignment horizontal="center" vertical="center"/>
      <protection locked="0"/>
    </xf>
    <xf numFmtId="0" fontId="40" fillId="8" borderId="57" xfId="5" applyFont="1" applyBorder="1" applyAlignment="1" applyProtection="1">
      <alignment horizontal="center" vertical="center"/>
      <protection locked="0"/>
    </xf>
    <xf numFmtId="0" fontId="40" fillId="8" borderId="60" xfId="5" applyFont="1" applyBorder="1" applyAlignment="1" applyProtection="1">
      <alignment horizontal="center" vertical="center"/>
      <protection locked="0"/>
    </xf>
    <xf numFmtId="0" fontId="40" fillId="8" borderId="35" xfId="5" applyFont="1" applyBorder="1" applyAlignment="1" applyProtection="1">
      <alignment horizontal="center" vertical="center"/>
      <protection locked="0"/>
    </xf>
    <xf numFmtId="0" fontId="40" fillId="8" borderId="43" xfId="5" applyFont="1" applyBorder="1" applyAlignment="1" applyProtection="1">
      <alignment horizontal="center" vertical="center"/>
      <protection locked="0"/>
    </xf>
    <xf numFmtId="0" fontId="40" fillId="8" borderId="29" xfId="5" applyFont="1" applyBorder="1" applyAlignment="1" applyProtection="1">
      <alignment horizontal="center" vertical="center"/>
      <protection locked="0"/>
    </xf>
    <xf numFmtId="0" fontId="44" fillId="8" borderId="55" xfId="5" applyFont="1" applyBorder="1" applyAlignment="1" applyProtection="1">
      <alignment horizontal="center" vertical="center"/>
      <protection locked="0"/>
    </xf>
    <xf numFmtId="0" fontId="44" fillId="8" borderId="58" xfId="5" applyFont="1" applyBorder="1" applyAlignment="1" applyProtection="1">
      <alignment horizontal="center" vertical="center"/>
      <protection locked="0"/>
    </xf>
    <xf numFmtId="0" fontId="44" fillId="8" borderId="61" xfId="5" applyFont="1" applyBorder="1" applyAlignment="1" applyProtection="1">
      <alignment horizontal="center" vertical="center"/>
      <protection locked="0"/>
    </xf>
    <xf numFmtId="0" fontId="40" fillId="8" borderId="37" xfId="5" applyFont="1" applyBorder="1" applyAlignment="1" applyProtection="1">
      <alignment horizontal="center" vertical="center"/>
      <protection locked="0"/>
    </xf>
    <xf numFmtId="0" fontId="40" fillId="8" borderId="72" xfId="5" applyFont="1" applyBorder="1" applyAlignment="1" applyProtection="1">
      <alignment horizontal="center" vertical="center"/>
      <protection locked="0"/>
    </xf>
    <xf numFmtId="0" fontId="40" fillId="8" borderId="45" xfId="5" applyFont="1" applyBorder="1" applyAlignment="1" applyProtection="1">
      <alignment horizontal="center" vertical="center"/>
      <protection locked="0"/>
    </xf>
    <xf numFmtId="0" fontId="40" fillId="12" borderId="34" xfId="5" applyFont="1" applyFill="1" applyBorder="1" applyAlignment="1" applyProtection="1">
      <alignment horizontal="center" vertical="center"/>
      <protection locked="0"/>
    </xf>
    <xf numFmtId="0" fontId="40" fillId="12" borderId="73" xfId="5" applyFont="1" applyFill="1" applyBorder="1" applyAlignment="1" applyProtection="1">
      <alignment horizontal="center" vertical="center"/>
      <protection locked="0"/>
    </xf>
    <xf numFmtId="0" fontId="40" fillId="12" borderId="5" xfId="5" applyFont="1" applyFill="1" applyBorder="1" applyAlignment="1" applyProtection="1">
      <alignment horizontal="center" vertical="center"/>
      <protection locked="0"/>
    </xf>
    <xf numFmtId="0" fontId="40" fillId="12" borderId="37" xfId="5" applyFont="1" applyFill="1" applyBorder="1" applyAlignment="1" applyProtection="1">
      <alignment horizontal="center" vertical="center"/>
      <protection locked="0"/>
    </xf>
    <xf numFmtId="0" fontId="40" fillId="12" borderId="72" xfId="5" applyFont="1" applyFill="1" applyBorder="1" applyAlignment="1" applyProtection="1">
      <alignment horizontal="center" vertical="center"/>
      <protection locked="0"/>
    </xf>
    <xf numFmtId="0" fontId="40" fillId="12" borderId="45" xfId="5" applyFont="1" applyFill="1" applyBorder="1" applyAlignment="1" applyProtection="1">
      <alignment horizontal="center" vertical="center"/>
      <protection locked="0"/>
    </xf>
    <xf numFmtId="0" fontId="40" fillId="12" borderId="35" xfId="5" applyFont="1" applyFill="1" applyBorder="1" applyAlignment="1" applyProtection="1">
      <alignment horizontal="center" vertical="center"/>
      <protection locked="0"/>
    </xf>
    <xf numFmtId="0" fontId="40" fillId="12" borderId="43" xfId="5" applyFont="1" applyFill="1" applyBorder="1" applyAlignment="1" applyProtection="1">
      <alignment horizontal="center" vertical="center"/>
      <protection locked="0"/>
    </xf>
    <xf numFmtId="0" fontId="40" fillId="12" borderId="29" xfId="5" applyFont="1" applyFill="1" applyBorder="1" applyAlignment="1" applyProtection="1">
      <alignment horizontal="center" vertical="center"/>
      <protection locked="0"/>
    </xf>
    <xf numFmtId="0" fontId="40" fillId="12" borderId="55" xfId="5" applyFont="1" applyFill="1" applyBorder="1" applyAlignment="1" applyProtection="1">
      <alignment horizontal="center" vertical="center"/>
      <protection locked="0"/>
    </xf>
    <xf numFmtId="0" fontId="40" fillId="12" borderId="58" xfId="5" applyFont="1" applyFill="1" applyBorder="1" applyAlignment="1" applyProtection="1">
      <alignment horizontal="center" vertical="center"/>
      <protection locked="0"/>
    </xf>
    <xf numFmtId="0" fontId="40" fillId="12" borderId="61" xfId="5" applyFont="1" applyFill="1" applyBorder="1" applyAlignment="1" applyProtection="1">
      <alignment horizontal="center" vertical="center"/>
      <protection locked="0"/>
    </xf>
    <xf numFmtId="0" fontId="59" fillId="14" borderId="40" xfId="0" applyFont="1" applyFill="1" applyBorder="1" applyAlignment="1">
      <alignment horizontal="left" vertical="center" wrapText="1"/>
    </xf>
    <xf numFmtId="0" fontId="71" fillId="0" borderId="0" xfId="0" applyFont="1" applyAlignment="1">
      <alignment horizontal="left" wrapText="1"/>
    </xf>
    <xf numFmtId="0" fontId="41" fillId="0" borderId="0" xfId="0" applyFont="1" applyAlignment="1">
      <alignment horizontal="left" wrapText="1"/>
    </xf>
    <xf numFmtId="0" fontId="51" fillId="11" borderId="34" xfId="0" applyFont="1" applyFill="1" applyBorder="1" applyAlignment="1">
      <alignment horizontal="center" vertical="center" wrapText="1"/>
    </xf>
    <xf numFmtId="0" fontId="51" fillId="11" borderId="73" xfId="0" applyFont="1" applyFill="1" applyBorder="1" applyAlignment="1">
      <alignment horizontal="center" vertical="center" wrapText="1"/>
    </xf>
    <xf numFmtId="0" fontId="51" fillId="11" borderId="5" xfId="0" applyFont="1" applyFill="1" applyBorder="1" applyAlignment="1">
      <alignment horizontal="center" vertical="center" wrapText="1"/>
    </xf>
    <xf numFmtId="0" fontId="51" fillId="11" borderId="35" xfId="0" applyFont="1" applyFill="1" applyBorder="1" applyAlignment="1">
      <alignment horizontal="center" vertical="center" wrapText="1"/>
    </xf>
    <xf numFmtId="0" fontId="51" fillId="11" borderId="55" xfId="0" applyFont="1" applyFill="1" applyBorder="1" applyAlignment="1">
      <alignment horizontal="center" vertical="center" wrapText="1"/>
    </xf>
    <xf numFmtId="0" fontId="51" fillId="11" borderId="43" xfId="0" applyFont="1" applyFill="1" applyBorder="1" applyAlignment="1">
      <alignment horizontal="center" vertical="center" wrapText="1"/>
    </xf>
    <xf numFmtId="0" fontId="51" fillId="11" borderId="58" xfId="0" applyFont="1" applyFill="1" applyBorder="1" applyAlignment="1">
      <alignment horizontal="center" vertical="center" wrapText="1"/>
    </xf>
    <xf numFmtId="0" fontId="51" fillId="11" borderId="29" xfId="0" applyFont="1" applyFill="1" applyBorder="1" applyAlignment="1">
      <alignment horizontal="center" vertical="center" wrapText="1"/>
    </xf>
    <xf numFmtId="0" fontId="51" fillId="11" borderId="61" xfId="0" applyFont="1" applyFill="1" applyBorder="1" applyAlignment="1">
      <alignment horizontal="center" vertical="center" wrapText="1"/>
    </xf>
    <xf numFmtId="0" fontId="51" fillId="11" borderId="37" xfId="0" applyFont="1" applyFill="1" applyBorder="1" applyAlignment="1">
      <alignment horizontal="center" vertical="center" wrapText="1"/>
    </xf>
    <xf numFmtId="0" fontId="51" fillId="11" borderId="72" xfId="0" applyFont="1" applyFill="1" applyBorder="1" applyAlignment="1">
      <alignment horizontal="center" vertical="center" wrapText="1"/>
    </xf>
    <xf numFmtId="0" fontId="51" fillId="11" borderId="45" xfId="0" applyFont="1" applyFill="1" applyBorder="1" applyAlignment="1">
      <alignment horizontal="center" vertical="center" wrapText="1"/>
    </xf>
    <xf numFmtId="0" fontId="51" fillId="11" borderId="40" xfId="0" applyFont="1" applyFill="1" applyBorder="1" applyAlignment="1">
      <alignment horizontal="center" vertical="center" wrapText="1"/>
    </xf>
    <xf numFmtId="0" fontId="51" fillId="11" borderId="57" xfId="0" applyFont="1" applyFill="1" applyBorder="1" applyAlignment="1">
      <alignment horizontal="center" vertical="center" wrapText="1"/>
    </xf>
    <xf numFmtId="0" fontId="51" fillId="11" borderId="60" xfId="0" applyFont="1" applyFill="1" applyBorder="1" applyAlignment="1">
      <alignment horizontal="center" vertical="center" wrapText="1"/>
    </xf>
    <xf numFmtId="0" fontId="0" fillId="10" borderId="69" xfId="0" applyFill="1" applyBorder="1" applyAlignment="1">
      <alignment horizontal="center" vertical="center"/>
    </xf>
    <xf numFmtId="0" fontId="0" fillId="10" borderId="20" xfId="0" applyFill="1" applyBorder="1" applyAlignment="1">
      <alignment horizontal="center" vertical="center"/>
    </xf>
    <xf numFmtId="0" fontId="0" fillId="10" borderId="21" xfId="0" applyFill="1" applyBorder="1" applyAlignment="1">
      <alignment horizontal="center" vertical="center"/>
    </xf>
    <xf numFmtId="0" fontId="0" fillId="10" borderId="11" xfId="0" applyFill="1" applyBorder="1" applyAlignment="1">
      <alignment horizontal="center" vertical="center" wrapText="1"/>
    </xf>
    <xf numFmtId="0" fontId="73" fillId="18" borderId="0" xfId="0" applyFont="1" applyFill="1" applyAlignment="1">
      <alignment horizontal="center"/>
    </xf>
    <xf numFmtId="0" fontId="0" fillId="0" borderId="22" xfId="0" applyBorder="1" applyAlignment="1">
      <alignment horizontal="center" vertical="center" wrapText="1"/>
    </xf>
    <xf numFmtId="0" fontId="0" fillId="0" borderId="24" xfId="0" applyBorder="1" applyAlignment="1">
      <alignment horizontal="center" vertical="center" wrapText="1"/>
    </xf>
    <xf numFmtId="0" fontId="0" fillId="10" borderId="35" xfId="0" applyFill="1" applyBorder="1" applyAlignment="1">
      <alignment horizontal="left" vertical="center" wrapText="1"/>
    </xf>
    <xf numFmtId="0" fontId="0" fillId="10" borderId="43" xfId="0" applyFill="1" applyBorder="1" applyAlignment="1">
      <alignment horizontal="left" vertical="center" wrapText="1"/>
    </xf>
    <xf numFmtId="0" fontId="0" fillId="10" borderId="29" xfId="0" applyFill="1" applyBorder="1" applyAlignment="1">
      <alignment horizontal="left" vertical="center" wrapText="1"/>
    </xf>
    <xf numFmtId="0" fontId="0" fillId="10" borderId="19" xfId="0" applyFill="1" applyBorder="1" applyAlignment="1">
      <alignment horizontal="left" vertical="center" wrapText="1"/>
    </xf>
    <xf numFmtId="0" fontId="0" fillId="10" borderId="22" xfId="0" applyFill="1" applyBorder="1" applyAlignment="1">
      <alignment horizontal="left" vertical="center" wrapText="1"/>
    </xf>
    <xf numFmtId="0" fontId="0" fillId="0" borderId="77" xfId="0" applyBorder="1" applyAlignment="1">
      <alignment horizontal="center" vertical="center" wrapText="1"/>
    </xf>
    <xf numFmtId="0" fontId="0" fillId="0" borderId="23" xfId="0" applyBorder="1" applyAlignment="1">
      <alignment horizontal="center" vertical="center" wrapText="1"/>
    </xf>
    <xf numFmtId="9" fontId="35" fillId="12" borderId="52" xfId="5" applyNumberFormat="1" applyFill="1" applyBorder="1" applyAlignment="1" applyProtection="1">
      <alignment horizontal="center" vertical="center" wrapText="1"/>
      <protection locked="0"/>
    </xf>
    <xf numFmtId="0" fontId="35" fillId="12" borderId="35" xfId="5" applyFill="1" applyBorder="1" applyAlignment="1" applyProtection="1">
      <alignment horizontal="center" vertical="center" wrapText="1"/>
      <protection locked="0"/>
    </xf>
    <xf numFmtId="0" fontId="35" fillId="12" borderId="77" xfId="5" applyFill="1" applyBorder="1" applyAlignment="1" applyProtection="1">
      <alignment horizontal="center" vertical="center" wrapText="1"/>
      <protection locked="0"/>
    </xf>
    <xf numFmtId="0" fontId="63" fillId="11" borderId="43" xfId="0" applyFont="1" applyFill="1" applyBorder="1" applyAlignment="1">
      <alignment horizontal="center" vertical="center" wrapText="1"/>
    </xf>
    <xf numFmtId="0" fontId="63" fillId="11" borderId="23" xfId="0" applyFont="1" applyFill="1" applyBorder="1" applyAlignment="1">
      <alignment horizontal="center" vertical="center" wrapText="1"/>
    </xf>
    <xf numFmtId="0" fontId="0" fillId="10" borderId="19" xfId="0" applyFill="1" applyBorder="1" applyAlignment="1">
      <alignment horizontal="center" vertical="center"/>
    </xf>
    <xf numFmtId="0" fontId="0" fillId="0" borderId="27" xfId="0" applyBorder="1" applyAlignment="1">
      <alignment horizontal="center" vertical="center" wrapText="1"/>
    </xf>
    <xf numFmtId="0" fontId="0" fillId="0" borderId="15" xfId="0" applyBorder="1" applyAlignment="1">
      <alignment horizontal="center" vertical="center" wrapText="1"/>
    </xf>
    <xf numFmtId="0" fontId="0" fillId="0" borderId="64" xfId="0" applyBorder="1" applyAlignment="1">
      <alignment horizontal="center" vertical="center" wrapText="1"/>
    </xf>
    <xf numFmtId="0" fontId="0" fillId="0" borderId="78" xfId="0" applyBorder="1" applyAlignment="1">
      <alignment horizontal="center" vertical="center" wrapText="1"/>
    </xf>
    <xf numFmtId="0" fontId="63" fillId="11" borderId="29" xfId="0" applyFont="1" applyFill="1" applyBorder="1" applyAlignment="1">
      <alignment horizontal="center" vertical="center"/>
    </xf>
    <xf numFmtId="0" fontId="63" fillId="11" borderId="70" xfId="0" applyFont="1" applyFill="1" applyBorder="1" applyAlignment="1">
      <alignment horizontal="center" vertical="center"/>
    </xf>
    <xf numFmtId="0" fontId="50" fillId="0" borderId="30" xfId="0" applyFont="1" applyBorder="1" applyAlignment="1">
      <alignment horizontal="left" vertical="center" wrapText="1"/>
    </xf>
    <xf numFmtId="0" fontId="50" fillId="0" borderId="42" xfId="0" applyFont="1" applyBorder="1" applyAlignment="1">
      <alignment horizontal="left" vertical="center" wrapText="1"/>
    </xf>
    <xf numFmtId="0" fontId="0" fillId="0" borderId="35" xfId="0" applyBorder="1" applyAlignment="1">
      <alignment horizontal="left" vertical="center" wrapText="1"/>
    </xf>
    <xf numFmtId="10" fontId="35" fillId="12" borderId="40" xfId="5" applyNumberFormat="1" applyFill="1" applyBorder="1" applyAlignment="1" applyProtection="1">
      <alignment horizontal="center" vertical="center" wrapText="1"/>
      <protection locked="0"/>
    </xf>
    <xf numFmtId="10" fontId="35" fillId="12" borderId="60" xfId="5" applyNumberFormat="1" applyFill="1" applyBorder="1" applyAlignment="1" applyProtection="1">
      <alignment horizontal="center" vertical="center" wrapText="1"/>
      <protection locked="0"/>
    </xf>
    <xf numFmtId="0" fontId="35" fillId="12" borderId="72" xfId="5" applyFill="1" applyBorder="1" applyAlignment="1" applyProtection="1">
      <alignment horizontal="center" wrapText="1"/>
      <protection locked="0"/>
    </xf>
    <xf numFmtId="0" fontId="0" fillId="10" borderId="34" xfId="0" applyFill="1" applyBorder="1" applyAlignment="1">
      <alignment horizontal="center" vertical="center" wrapText="1"/>
    </xf>
    <xf numFmtId="0" fontId="0" fillId="10" borderId="73" xfId="0" applyFill="1" applyBorder="1" applyAlignment="1">
      <alignment horizontal="center" vertical="center" wrapText="1"/>
    </xf>
    <xf numFmtId="0" fontId="0" fillId="10" borderId="5" xfId="0" applyFill="1" applyBorder="1" applyAlignment="1">
      <alignment horizontal="center" vertical="center" wrapText="1"/>
    </xf>
    <xf numFmtId="0" fontId="35" fillId="12" borderId="43" xfId="5" applyFill="1" applyBorder="1" applyAlignment="1" applyProtection="1">
      <alignment horizontal="center" vertical="center" wrapText="1"/>
      <protection locked="0"/>
    </xf>
    <xf numFmtId="0" fontId="35" fillId="12" borderId="23" xfId="5" applyFill="1" applyBorder="1" applyAlignment="1" applyProtection="1">
      <alignment horizontal="center" vertical="center" wrapText="1"/>
      <protection locked="0"/>
    </xf>
    <xf numFmtId="0" fontId="35" fillId="12" borderId="29" xfId="5" applyFill="1" applyBorder="1" applyAlignment="1" applyProtection="1">
      <alignment horizontal="center" vertical="center" wrapText="1"/>
      <protection locked="0"/>
    </xf>
    <xf numFmtId="0" fontId="35" fillId="12" borderId="70" xfId="5" applyFill="1" applyBorder="1" applyAlignment="1" applyProtection="1">
      <alignment horizontal="center" vertical="center" wrapText="1"/>
      <protection locked="0"/>
    </xf>
    <xf numFmtId="0" fontId="50" fillId="0" borderId="3" xfId="0" applyFont="1" applyBorder="1" applyAlignment="1">
      <alignment horizontal="left" vertical="center" wrapText="1"/>
    </xf>
    <xf numFmtId="0" fontId="50" fillId="0" borderId="4" xfId="0" applyFont="1" applyBorder="1" applyAlignment="1">
      <alignment horizontal="left" vertical="center" wrapText="1"/>
    </xf>
    <xf numFmtId="0" fontId="50" fillId="0" borderId="34" xfId="0" applyFont="1" applyBorder="1" applyAlignment="1">
      <alignment horizontal="left" vertical="center" wrapText="1"/>
    </xf>
    <xf numFmtId="0" fontId="50" fillId="0" borderId="5" xfId="0" applyFont="1" applyBorder="1" applyAlignment="1">
      <alignment horizontal="left" vertical="center" wrapText="1"/>
    </xf>
    <xf numFmtId="0" fontId="51" fillId="11" borderId="77" xfId="0" applyFont="1" applyFill="1" applyBorder="1" applyAlignment="1">
      <alignment horizontal="center" vertical="center" wrapText="1"/>
    </xf>
    <xf numFmtId="0" fontId="50" fillId="0" borderId="74" xfId="0" applyFont="1" applyBorder="1" applyAlignment="1">
      <alignment horizontal="left" vertical="center" wrapText="1"/>
    </xf>
    <xf numFmtId="0" fontId="35" fillId="12" borderId="42" xfId="5" applyFill="1" applyBorder="1" applyAlignment="1" applyProtection="1">
      <alignment horizontal="center" vertical="center" wrapText="1"/>
      <protection locked="0"/>
    </xf>
    <xf numFmtId="0" fontId="35" fillId="12" borderId="48" xfId="5" applyFill="1" applyBorder="1" applyAlignment="1" applyProtection="1">
      <alignment horizontal="center" vertical="center" wrapText="1"/>
      <protection locked="0"/>
    </xf>
    <xf numFmtId="0" fontId="35" fillId="12" borderId="42" xfId="5" applyFill="1" applyBorder="1" applyAlignment="1" applyProtection="1">
      <alignment horizontal="center" vertical="center"/>
      <protection locked="0"/>
    </xf>
    <xf numFmtId="0" fontId="35" fillId="12" borderId="63" xfId="5" applyFill="1" applyBorder="1" applyAlignment="1" applyProtection="1">
      <alignment horizontal="center" vertical="center"/>
      <protection locked="0"/>
    </xf>
    <xf numFmtId="0" fontId="0" fillId="10" borderId="38" xfId="0" applyFill="1" applyBorder="1" applyAlignment="1">
      <alignment horizontal="left" vertical="center" wrapText="1"/>
    </xf>
    <xf numFmtId="0" fontId="0" fillId="10" borderId="5" xfId="0" applyFill="1" applyBorder="1" applyAlignment="1">
      <alignment horizontal="left" vertical="center" wrapText="1"/>
    </xf>
    <xf numFmtId="0" fontId="0" fillId="10" borderId="68" xfId="0" applyFill="1" applyBorder="1" applyAlignment="1">
      <alignment horizontal="left" vertical="center" wrapText="1"/>
    </xf>
    <xf numFmtId="0" fontId="0" fillId="0" borderId="34" xfId="0" applyBorder="1" applyAlignment="1">
      <alignment horizontal="center" vertical="center" wrapText="1"/>
    </xf>
    <xf numFmtId="0" fontId="0" fillId="0" borderId="73" xfId="0" applyBorder="1" applyAlignment="1">
      <alignment horizontal="center" vertical="center" wrapText="1"/>
    </xf>
    <xf numFmtId="0" fontId="0" fillId="0" borderId="74" xfId="0" applyBorder="1" applyAlignment="1">
      <alignment horizontal="center" vertical="center" wrapText="1"/>
    </xf>
    <xf numFmtId="0" fontId="0" fillId="0" borderId="13" xfId="0" applyBorder="1" applyAlignment="1">
      <alignment horizontal="left" vertical="center" wrapText="1"/>
    </xf>
    <xf numFmtId="0" fontId="0" fillId="0" borderId="67" xfId="0" applyBorder="1" applyAlignment="1">
      <alignment horizontal="center" vertical="center" wrapText="1"/>
    </xf>
    <xf numFmtId="0" fontId="67" fillId="12" borderId="42" xfId="5" applyFont="1" applyFill="1" applyBorder="1" applyAlignment="1" applyProtection="1">
      <alignment horizontal="center" vertical="center"/>
      <protection locked="0"/>
    </xf>
    <xf numFmtId="0" fontId="67" fillId="12" borderId="63" xfId="5" applyFont="1" applyFill="1" applyBorder="1" applyAlignment="1" applyProtection="1">
      <alignment horizontal="center" vertical="center"/>
      <protection locked="0"/>
    </xf>
    <xf numFmtId="0" fontId="35" fillId="2" borderId="0" xfId="5" applyFill="1" applyBorder="1" applyAlignment="1" applyProtection="1">
      <alignment horizontal="center" vertical="center"/>
      <protection locked="0"/>
    </xf>
    <xf numFmtId="0" fontId="35" fillId="12" borderId="67" xfId="5" applyFill="1" applyBorder="1" applyAlignment="1" applyProtection="1">
      <alignment horizontal="center" vertical="center"/>
      <protection locked="0"/>
    </xf>
    <xf numFmtId="0" fontId="0" fillId="0" borderId="55" xfId="0" applyBorder="1" applyAlignment="1">
      <alignment horizontal="center" vertical="center" wrapText="1"/>
    </xf>
    <xf numFmtId="0" fontId="0" fillId="0" borderId="58" xfId="0" applyBorder="1" applyAlignment="1">
      <alignment horizontal="center" vertical="center" wrapText="1"/>
    </xf>
    <xf numFmtId="0" fontId="0" fillId="0" borderId="65" xfId="0" applyBorder="1" applyAlignment="1">
      <alignment horizontal="center" vertical="center" wrapText="1"/>
    </xf>
    <xf numFmtId="0" fontId="35" fillId="12" borderId="37" xfId="5" applyFill="1" applyBorder="1" applyAlignment="1" applyProtection="1">
      <alignment horizontal="center" vertical="center" wrapText="1"/>
      <protection locked="0"/>
    </xf>
    <xf numFmtId="0" fontId="35" fillId="12" borderId="45" xfId="5" applyFill="1" applyBorder="1" applyAlignment="1" applyProtection="1">
      <alignment horizontal="center" vertical="center" wrapText="1"/>
      <protection locked="0"/>
    </xf>
    <xf numFmtId="10" fontId="35" fillId="12" borderId="54" xfId="5" applyNumberFormat="1" applyFill="1" applyBorder="1" applyAlignment="1" applyProtection="1">
      <alignment horizontal="center" vertical="center"/>
      <protection locked="0"/>
    </xf>
    <xf numFmtId="0" fontId="63" fillId="11" borderId="43" xfId="0" applyFont="1" applyFill="1" applyBorder="1" applyAlignment="1">
      <alignment horizontal="center" vertical="center"/>
    </xf>
    <xf numFmtId="0" fontId="63" fillId="11" borderId="0" xfId="0" applyFont="1" applyFill="1" applyAlignment="1">
      <alignment horizontal="center" vertical="center"/>
    </xf>
    <xf numFmtId="0" fontId="63" fillId="11" borderId="23" xfId="0" applyFont="1" applyFill="1" applyBorder="1" applyAlignment="1">
      <alignment horizontal="center" vertical="center"/>
    </xf>
    <xf numFmtId="0" fontId="35" fillId="12" borderId="71" xfId="5" applyFill="1" applyBorder="1" applyAlignment="1" applyProtection="1">
      <alignment horizontal="center" vertical="center" wrapText="1"/>
      <protection locked="0"/>
    </xf>
    <xf numFmtId="0" fontId="67" fillId="12" borderId="47" xfId="5" applyFont="1" applyFill="1" applyBorder="1" applyAlignment="1" applyProtection="1">
      <alignment horizontal="center" vertical="center"/>
      <protection locked="0"/>
    </xf>
    <xf numFmtId="0" fontId="0" fillId="0" borderId="34" xfId="0" applyBorder="1" applyAlignment="1">
      <alignment horizontal="left" vertical="center" wrapText="1"/>
    </xf>
    <xf numFmtId="0" fontId="0" fillId="0" borderId="73" xfId="0" applyBorder="1" applyAlignment="1">
      <alignment horizontal="left" vertical="center" wrapText="1"/>
    </xf>
    <xf numFmtId="0" fontId="0" fillId="0" borderId="74" xfId="0" applyBorder="1" applyAlignment="1">
      <alignment horizontal="left" vertical="center" wrapText="1"/>
    </xf>
    <xf numFmtId="0" fontId="0" fillId="0" borderId="67" xfId="0" applyBorder="1" applyAlignment="1">
      <alignment horizontal="left" vertical="center" wrapText="1"/>
    </xf>
    <xf numFmtId="0" fontId="74" fillId="18" borderId="0" xfId="0" applyFont="1" applyFill="1" applyAlignment="1">
      <alignment horizontal="center"/>
    </xf>
    <xf numFmtId="0" fontId="73" fillId="18" borderId="0" xfId="0" applyFont="1" applyFill="1" applyAlignment="1">
      <alignment horizontal="center" wrapText="1"/>
    </xf>
  </cellXfs>
  <cellStyles count="8">
    <cellStyle name="Bad 2" xfId="7" xr:uid="{0BA7B450-740C-3848-BD7B-F59DE9395923}"/>
    <cellStyle name="Comma" xfId="2" builtinId="3"/>
    <cellStyle name="Currency 2" xfId="3" xr:uid="{3336BEFA-1766-4F4E-A908-4458310A466E}"/>
    <cellStyle name="Good 2" xfId="6" xr:uid="{DC46BCF7-04AF-844C-853E-E0C233A6C264}"/>
    <cellStyle name="Hyperlink" xfId="1" builtinId="8"/>
    <cellStyle name="Hyperlink 2" xfId="4" xr:uid="{3C57503A-2998-8E46-9639-4A52694CD1F1}"/>
    <cellStyle name="Neutral 2" xfId="5" xr:uid="{A2E1FA6B-593D-0749-8F13-37964D265A83}"/>
    <cellStyle name="Normal" xfId="0" builtinId="0"/>
  </cellStyles>
  <dxfs count="0"/>
  <tableStyles count="0" defaultTableStyle="TableStyleMedium9" defaultPivotStyle="PivotStyleLight16"/>
  <colors>
    <mruColors>
      <color rgb="FFFFEB9C"/>
      <color rgb="FF9C65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checked="Checked"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0.png"/><Relationship Id="rId1" Type="http://schemas.openxmlformats.org/officeDocument/2006/relationships/customXml" Target="../ink/ink1.xml"/></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66675</xdr:colOff>
          <xdr:row>7</xdr:row>
          <xdr:rowOff>276225</xdr:rowOff>
        </xdr:from>
        <xdr:to>
          <xdr:col>4</xdr:col>
          <xdr:colOff>5133975</xdr:colOff>
          <xdr:row>7</xdr:row>
          <xdr:rowOff>447675</xdr:rowOff>
        </xdr:to>
        <xdr:sp macro="" textlink="">
          <xdr:nvSpPr>
            <xdr:cNvPr id="45057" name="Check Box 1" hidden="1">
              <a:extLst>
                <a:ext uri="{63B3BB69-23CF-44E3-9099-C40C66FF867C}">
                  <a14:compatExt spid="_x0000_s45057"/>
                </a:ext>
                <a:ext uri="{FF2B5EF4-FFF2-40B4-BE49-F238E27FC236}">
                  <a16:creationId xmlns:a16="http://schemas.microsoft.com/office/drawing/2014/main" id="{00000000-0008-0000-0400-000001B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7</xdr:row>
          <xdr:rowOff>47625</xdr:rowOff>
        </xdr:from>
        <xdr:to>
          <xdr:col>4</xdr:col>
          <xdr:colOff>3952875</xdr:colOff>
          <xdr:row>7</xdr:row>
          <xdr:rowOff>257175</xdr:rowOff>
        </xdr:to>
        <xdr:sp macro="" textlink="">
          <xdr:nvSpPr>
            <xdr:cNvPr id="45058" name="Check Box 2" hidden="1">
              <a:extLst>
                <a:ext uri="{63B3BB69-23CF-44E3-9099-C40C66FF867C}">
                  <a14:compatExt spid="_x0000_s45058"/>
                </a:ext>
                <a:ext uri="{FF2B5EF4-FFF2-40B4-BE49-F238E27FC236}">
                  <a16:creationId xmlns:a16="http://schemas.microsoft.com/office/drawing/2014/main" id="{00000000-0008-0000-0400-000002B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11</xdr:row>
          <xdr:rowOff>0</xdr:rowOff>
        </xdr:from>
        <xdr:to>
          <xdr:col>3</xdr:col>
          <xdr:colOff>1066800</xdr:colOff>
          <xdr:row>12</xdr:row>
          <xdr:rowOff>28575</xdr:rowOff>
        </xdr:to>
        <xdr:grpSp>
          <xdr:nvGrpSpPr>
            <xdr:cNvPr id="4" name="Group 3">
              <a:extLst>
                <a:ext uri="{FF2B5EF4-FFF2-40B4-BE49-F238E27FC236}">
                  <a16:creationId xmlns:a16="http://schemas.microsoft.com/office/drawing/2014/main" id="{00000000-0008-0000-0400-000004000000}"/>
                </a:ext>
              </a:extLst>
            </xdr:cNvPr>
            <xdr:cNvGrpSpPr/>
          </xdr:nvGrpSpPr>
          <xdr:grpSpPr>
            <a:xfrm>
              <a:off x="3267297" y="3422355"/>
              <a:ext cx="1066800" cy="272237"/>
              <a:chOff x="3057525" y="5286375"/>
              <a:chExt cx="1066800" cy="219075"/>
            </a:xfrm>
          </xdr:grpSpPr>
          <xdr:sp macro="" textlink="">
            <xdr:nvSpPr>
              <xdr:cNvPr id="45059" name="Check Box 3" hidden="1">
                <a:extLst>
                  <a:ext uri="{63B3BB69-23CF-44E3-9099-C40C66FF867C}">
                    <a14:compatExt spid="_x0000_s45059"/>
                  </a:ext>
                  <a:ext uri="{FF2B5EF4-FFF2-40B4-BE49-F238E27FC236}">
                    <a16:creationId xmlns:a16="http://schemas.microsoft.com/office/drawing/2014/main" id="{00000000-0008-0000-0400-000003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060" name="Check Box 4" hidden="1">
                <a:extLst>
                  <a:ext uri="{63B3BB69-23CF-44E3-9099-C40C66FF867C}">
                    <a14:compatExt spid="_x0000_s45060"/>
                  </a:ext>
                  <a:ext uri="{FF2B5EF4-FFF2-40B4-BE49-F238E27FC236}">
                    <a16:creationId xmlns:a16="http://schemas.microsoft.com/office/drawing/2014/main" id="{00000000-0008-0000-0400-000004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12</xdr:row>
          <xdr:rowOff>0</xdr:rowOff>
        </xdr:from>
        <xdr:to>
          <xdr:col>3</xdr:col>
          <xdr:colOff>1066800</xdr:colOff>
          <xdr:row>13</xdr:row>
          <xdr:rowOff>28575</xdr:rowOff>
        </xdr:to>
        <xdr:grpSp>
          <xdr:nvGrpSpPr>
            <xdr:cNvPr id="7" name="Group 6">
              <a:extLst>
                <a:ext uri="{FF2B5EF4-FFF2-40B4-BE49-F238E27FC236}">
                  <a16:creationId xmlns:a16="http://schemas.microsoft.com/office/drawing/2014/main" id="{00000000-0008-0000-0400-000007000000}"/>
                </a:ext>
              </a:extLst>
            </xdr:cNvPr>
            <xdr:cNvGrpSpPr/>
          </xdr:nvGrpSpPr>
          <xdr:grpSpPr>
            <a:xfrm>
              <a:off x="3267297" y="3666017"/>
              <a:ext cx="1066800" cy="272238"/>
              <a:chOff x="3057525" y="5286375"/>
              <a:chExt cx="1066800" cy="219075"/>
            </a:xfrm>
          </xdr:grpSpPr>
          <xdr:sp macro="" textlink="">
            <xdr:nvSpPr>
              <xdr:cNvPr id="45061" name="Check Box 5" hidden="1">
                <a:extLst>
                  <a:ext uri="{63B3BB69-23CF-44E3-9099-C40C66FF867C}">
                    <a14:compatExt spid="_x0000_s45061"/>
                  </a:ext>
                  <a:ext uri="{FF2B5EF4-FFF2-40B4-BE49-F238E27FC236}">
                    <a16:creationId xmlns:a16="http://schemas.microsoft.com/office/drawing/2014/main" id="{00000000-0008-0000-0400-000005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062" name="Check Box 6" hidden="1">
                <a:extLst>
                  <a:ext uri="{63B3BB69-23CF-44E3-9099-C40C66FF867C}">
                    <a14:compatExt spid="_x0000_s45062"/>
                  </a:ext>
                  <a:ext uri="{FF2B5EF4-FFF2-40B4-BE49-F238E27FC236}">
                    <a16:creationId xmlns:a16="http://schemas.microsoft.com/office/drawing/2014/main" id="{00000000-0008-0000-0400-000006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13</xdr:row>
          <xdr:rowOff>0</xdr:rowOff>
        </xdr:from>
        <xdr:to>
          <xdr:col>3</xdr:col>
          <xdr:colOff>1066800</xdr:colOff>
          <xdr:row>14</xdr:row>
          <xdr:rowOff>28575</xdr:rowOff>
        </xdr:to>
        <xdr:grpSp>
          <xdr:nvGrpSpPr>
            <xdr:cNvPr id="10" name="Group 9">
              <a:extLst>
                <a:ext uri="{FF2B5EF4-FFF2-40B4-BE49-F238E27FC236}">
                  <a16:creationId xmlns:a16="http://schemas.microsoft.com/office/drawing/2014/main" id="{00000000-0008-0000-0400-00000A000000}"/>
                </a:ext>
              </a:extLst>
            </xdr:cNvPr>
            <xdr:cNvGrpSpPr/>
          </xdr:nvGrpSpPr>
          <xdr:grpSpPr>
            <a:xfrm>
              <a:off x="3267297" y="3909680"/>
              <a:ext cx="1066800" cy="272238"/>
              <a:chOff x="3057525" y="5286375"/>
              <a:chExt cx="1066800" cy="219075"/>
            </a:xfrm>
          </xdr:grpSpPr>
          <xdr:sp macro="" textlink="">
            <xdr:nvSpPr>
              <xdr:cNvPr id="45063" name="Check Box 7" hidden="1">
                <a:extLst>
                  <a:ext uri="{63B3BB69-23CF-44E3-9099-C40C66FF867C}">
                    <a14:compatExt spid="_x0000_s45063"/>
                  </a:ext>
                  <a:ext uri="{FF2B5EF4-FFF2-40B4-BE49-F238E27FC236}">
                    <a16:creationId xmlns:a16="http://schemas.microsoft.com/office/drawing/2014/main" id="{00000000-0008-0000-0400-000007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064" name="Check Box 8" hidden="1">
                <a:extLst>
                  <a:ext uri="{63B3BB69-23CF-44E3-9099-C40C66FF867C}">
                    <a14:compatExt spid="_x0000_s45064"/>
                  </a:ext>
                  <a:ext uri="{FF2B5EF4-FFF2-40B4-BE49-F238E27FC236}">
                    <a16:creationId xmlns:a16="http://schemas.microsoft.com/office/drawing/2014/main" id="{00000000-0008-0000-0400-000008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14</xdr:row>
          <xdr:rowOff>0</xdr:rowOff>
        </xdr:from>
        <xdr:to>
          <xdr:col>3</xdr:col>
          <xdr:colOff>1066800</xdr:colOff>
          <xdr:row>14</xdr:row>
          <xdr:rowOff>219075</xdr:rowOff>
        </xdr:to>
        <xdr:grpSp>
          <xdr:nvGrpSpPr>
            <xdr:cNvPr id="13" name="Group 12">
              <a:extLst>
                <a:ext uri="{FF2B5EF4-FFF2-40B4-BE49-F238E27FC236}">
                  <a16:creationId xmlns:a16="http://schemas.microsoft.com/office/drawing/2014/main" id="{00000000-0008-0000-0400-00000D000000}"/>
                </a:ext>
              </a:extLst>
            </xdr:cNvPr>
            <xdr:cNvGrpSpPr/>
          </xdr:nvGrpSpPr>
          <xdr:grpSpPr>
            <a:xfrm>
              <a:off x="3267297" y="4153343"/>
              <a:ext cx="1066800" cy="219075"/>
              <a:chOff x="3057525" y="5286375"/>
              <a:chExt cx="1066800" cy="219075"/>
            </a:xfrm>
          </xdr:grpSpPr>
          <xdr:sp macro="" textlink="">
            <xdr:nvSpPr>
              <xdr:cNvPr id="45065" name="Check Box 9" hidden="1">
                <a:extLst>
                  <a:ext uri="{63B3BB69-23CF-44E3-9099-C40C66FF867C}">
                    <a14:compatExt spid="_x0000_s45065"/>
                  </a:ext>
                  <a:ext uri="{FF2B5EF4-FFF2-40B4-BE49-F238E27FC236}">
                    <a16:creationId xmlns:a16="http://schemas.microsoft.com/office/drawing/2014/main" id="{00000000-0008-0000-0400-000009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066" name="Check Box 10" hidden="1">
                <a:extLst>
                  <a:ext uri="{63B3BB69-23CF-44E3-9099-C40C66FF867C}">
                    <a14:compatExt spid="_x0000_s45066"/>
                  </a:ext>
                  <a:ext uri="{FF2B5EF4-FFF2-40B4-BE49-F238E27FC236}">
                    <a16:creationId xmlns:a16="http://schemas.microsoft.com/office/drawing/2014/main" id="{00000000-0008-0000-0400-00000A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10</xdr:row>
          <xdr:rowOff>0</xdr:rowOff>
        </xdr:from>
        <xdr:to>
          <xdr:col>4</xdr:col>
          <xdr:colOff>1066800</xdr:colOff>
          <xdr:row>11</xdr:row>
          <xdr:rowOff>28575</xdr:rowOff>
        </xdr:to>
        <xdr:grpSp>
          <xdr:nvGrpSpPr>
            <xdr:cNvPr id="16" name="Group 15">
              <a:extLst>
                <a:ext uri="{FF2B5EF4-FFF2-40B4-BE49-F238E27FC236}">
                  <a16:creationId xmlns:a16="http://schemas.microsoft.com/office/drawing/2014/main" id="{00000000-0008-0000-0400-000010000000}"/>
                </a:ext>
              </a:extLst>
            </xdr:cNvPr>
            <xdr:cNvGrpSpPr/>
          </xdr:nvGrpSpPr>
          <xdr:grpSpPr>
            <a:xfrm>
              <a:off x="6368459" y="3178692"/>
              <a:ext cx="1066800" cy="272238"/>
              <a:chOff x="3057525" y="5286375"/>
              <a:chExt cx="1066800" cy="219075"/>
            </a:xfrm>
          </xdr:grpSpPr>
          <xdr:sp macro="" textlink="">
            <xdr:nvSpPr>
              <xdr:cNvPr id="45067" name="Check Box 11" hidden="1">
                <a:extLst>
                  <a:ext uri="{63B3BB69-23CF-44E3-9099-C40C66FF867C}">
                    <a14:compatExt spid="_x0000_s45067"/>
                  </a:ext>
                  <a:ext uri="{FF2B5EF4-FFF2-40B4-BE49-F238E27FC236}">
                    <a16:creationId xmlns:a16="http://schemas.microsoft.com/office/drawing/2014/main" id="{00000000-0008-0000-0400-00000B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068" name="Check Box 12" hidden="1">
                <a:extLst>
                  <a:ext uri="{63B3BB69-23CF-44E3-9099-C40C66FF867C}">
                    <a14:compatExt spid="_x0000_s45068"/>
                  </a:ext>
                  <a:ext uri="{FF2B5EF4-FFF2-40B4-BE49-F238E27FC236}">
                    <a16:creationId xmlns:a16="http://schemas.microsoft.com/office/drawing/2014/main" id="{00000000-0008-0000-0400-00000C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11</xdr:row>
          <xdr:rowOff>5013</xdr:rowOff>
        </xdr:from>
        <xdr:to>
          <xdr:col>4</xdr:col>
          <xdr:colOff>1066800</xdr:colOff>
          <xdr:row>12</xdr:row>
          <xdr:rowOff>33588</xdr:rowOff>
        </xdr:to>
        <xdr:grpSp>
          <xdr:nvGrpSpPr>
            <xdr:cNvPr id="19" name="Group 18">
              <a:extLst>
                <a:ext uri="{FF2B5EF4-FFF2-40B4-BE49-F238E27FC236}">
                  <a16:creationId xmlns:a16="http://schemas.microsoft.com/office/drawing/2014/main" id="{00000000-0008-0000-0400-000013000000}"/>
                </a:ext>
              </a:extLst>
            </xdr:cNvPr>
            <xdr:cNvGrpSpPr/>
          </xdr:nvGrpSpPr>
          <xdr:grpSpPr>
            <a:xfrm>
              <a:off x="6368459" y="3427368"/>
              <a:ext cx="1066800" cy="272237"/>
              <a:chOff x="3057525" y="5286375"/>
              <a:chExt cx="1066800" cy="219075"/>
            </a:xfrm>
          </xdr:grpSpPr>
          <xdr:sp macro="" textlink="">
            <xdr:nvSpPr>
              <xdr:cNvPr id="45069" name="Check Box 13" hidden="1">
                <a:extLst>
                  <a:ext uri="{63B3BB69-23CF-44E3-9099-C40C66FF867C}">
                    <a14:compatExt spid="_x0000_s45069"/>
                  </a:ext>
                  <a:ext uri="{FF2B5EF4-FFF2-40B4-BE49-F238E27FC236}">
                    <a16:creationId xmlns:a16="http://schemas.microsoft.com/office/drawing/2014/main" id="{00000000-0008-0000-0400-00000D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070" name="Check Box 14" hidden="1">
                <a:extLst>
                  <a:ext uri="{63B3BB69-23CF-44E3-9099-C40C66FF867C}">
                    <a14:compatExt spid="_x0000_s45070"/>
                  </a:ext>
                  <a:ext uri="{FF2B5EF4-FFF2-40B4-BE49-F238E27FC236}">
                    <a16:creationId xmlns:a16="http://schemas.microsoft.com/office/drawing/2014/main" id="{00000000-0008-0000-0400-00000E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15</xdr:row>
          <xdr:rowOff>0</xdr:rowOff>
        </xdr:from>
        <xdr:to>
          <xdr:col>3</xdr:col>
          <xdr:colOff>1066800</xdr:colOff>
          <xdr:row>16</xdr:row>
          <xdr:rowOff>28575</xdr:rowOff>
        </xdr:to>
        <xdr:grpSp>
          <xdr:nvGrpSpPr>
            <xdr:cNvPr id="22" name="Group 21">
              <a:extLst>
                <a:ext uri="{FF2B5EF4-FFF2-40B4-BE49-F238E27FC236}">
                  <a16:creationId xmlns:a16="http://schemas.microsoft.com/office/drawing/2014/main" id="{00000000-0008-0000-0400-000016000000}"/>
                </a:ext>
              </a:extLst>
            </xdr:cNvPr>
            <xdr:cNvGrpSpPr/>
          </xdr:nvGrpSpPr>
          <xdr:grpSpPr>
            <a:xfrm>
              <a:off x="3267297" y="4397006"/>
              <a:ext cx="1066800" cy="272238"/>
              <a:chOff x="3057525" y="5286375"/>
              <a:chExt cx="1066800" cy="219075"/>
            </a:xfrm>
          </xdr:grpSpPr>
          <xdr:sp macro="" textlink="">
            <xdr:nvSpPr>
              <xdr:cNvPr id="45071" name="Check Box 15" hidden="1">
                <a:extLst>
                  <a:ext uri="{63B3BB69-23CF-44E3-9099-C40C66FF867C}">
                    <a14:compatExt spid="_x0000_s45071"/>
                  </a:ext>
                  <a:ext uri="{FF2B5EF4-FFF2-40B4-BE49-F238E27FC236}">
                    <a16:creationId xmlns:a16="http://schemas.microsoft.com/office/drawing/2014/main" id="{00000000-0008-0000-0400-00000F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072" name="Check Box 16" hidden="1">
                <a:extLst>
                  <a:ext uri="{63B3BB69-23CF-44E3-9099-C40C66FF867C}">
                    <a14:compatExt spid="_x0000_s45072"/>
                  </a:ext>
                  <a:ext uri="{FF2B5EF4-FFF2-40B4-BE49-F238E27FC236}">
                    <a16:creationId xmlns:a16="http://schemas.microsoft.com/office/drawing/2014/main" id="{00000000-0008-0000-0400-000010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25" name="Group 24">
              <a:extLst>
                <a:ext uri="{FF2B5EF4-FFF2-40B4-BE49-F238E27FC236}">
                  <a16:creationId xmlns:a16="http://schemas.microsoft.com/office/drawing/2014/main" id="{00000000-0008-0000-0400-000019000000}"/>
                </a:ext>
              </a:extLst>
            </xdr:cNvPr>
            <xdr:cNvGrpSpPr/>
          </xdr:nvGrpSpPr>
          <xdr:grpSpPr>
            <a:xfrm>
              <a:off x="3267297" y="4640669"/>
              <a:ext cx="1066800" cy="272237"/>
              <a:chOff x="3057525" y="5286375"/>
              <a:chExt cx="1066800" cy="219075"/>
            </a:xfrm>
          </xdr:grpSpPr>
          <xdr:sp macro="" textlink="">
            <xdr:nvSpPr>
              <xdr:cNvPr id="45073" name="Check Box 17" hidden="1">
                <a:extLst>
                  <a:ext uri="{63B3BB69-23CF-44E3-9099-C40C66FF867C}">
                    <a14:compatExt spid="_x0000_s45073"/>
                  </a:ext>
                  <a:ext uri="{FF2B5EF4-FFF2-40B4-BE49-F238E27FC236}">
                    <a16:creationId xmlns:a16="http://schemas.microsoft.com/office/drawing/2014/main" id="{00000000-0008-0000-0400-000011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074" name="Check Box 18" hidden="1">
                <a:extLst>
                  <a:ext uri="{63B3BB69-23CF-44E3-9099-C40C66FF867C}">
                    <a14:compatExt spid="_x0000_s45074"/>
                  </a:ext>
                  <a:ext uri="{FF2B5EF4-FFF2-40B4-BE49-F238E27FC236}">
                    <a16:creationId xmlns:a16="http://schemas.microsoft.com/office/drawing/2014/main" id="{00000000-0008-0000-0400-000012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28" name="Group 27">
              <a:extLst>
                <a:ext uri="{FF2B5EF4-FFF2-40B4-BE49-F238E27FC236}">
                  <a16:creationId xmlns:a16="http://schemas.microsoft.com/office/drawing/2014/main" id="{00000000-0008-0000-0400-00001C000000}"/>
                </a:ext>
              </a:extLst>
            </xdr:cNvPr>
            <xdr:cNvGrpSpPr/>
          </xdr:nvGrpSpPr>
          <xdr:grpSpPr>
            <a:xfrm>
              <a:off x="3267297" y="4884331"/>
              <a:ext cx="1066800" cy="272238"/>
              <a:chOff x="3057525" y="5286375"/>
              <a:chExt cx="1066800" cy="219075"/>
            </a:xfrm>
          </xdr:grpSpPr>
          <xdr:sp macro="" textlink="">
            <xdr:nvSpPr>
              <xdr:cNvPr id="45075" name="Check Box 19" hidden="1">
                <a:extLst>
                  <a:ext uri="{63B3BB69-23CF-44E3-9099-C40C66FF867C}">
                    <a14:compatExt spid="_x0000_s45075"/>
                  </a:ext>
                  <a:ext uri="{FF2B5EF4-FFF2-40B4-BE49-F238E27FC236}">
                    <a16:creationId xmlns:a16="http://schemas.microsoft.com/office/drawing/2014/main" id="{00000000-0008-0000-0400-000013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076" name="Check Box 20" hidden="1">
                <a:extLst>
                  <a:ext uri="{63B3BB69-23CF-44E3-9099-C40C66FF867C}">
                    <a14:compatExt spid="_x0000_s45076"/>
                  </a:ext>
                  <a:ext uri="{FF2B5EF4-FFF2-40B4-BE49-F238E27FC236}">
                    <a16:creationId xmlns:a16="http://schemas.microsoft.com/office/drawing/2014/main" id="{00000000-0008-0000-0400-000014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31" name="Group 30">
              <a:extLst>
                <a:ext uri="{FF2B5EF4-FFF2-40B4-BE49-F238E27FC236}">
                  <a16:creationId xmlns:a16="http://schemas.microsoft.com/office/drawing/2014/main" id="{00000000-0008-0000-0400-00001F000000}"/>
                </a:ext>
              </a:extLst>
            </xdr:cNvPr>
            <xdr:cNvGrpSpPr/>
          </xdr:nvGrpSpPr>
          <xdr:grpSpPr>
            <a:xfrm>
              <a:off x="3267297" y="5127994"/>
              <a:ext cx="1066800" cy="272238"/>
              <a:chOff x="3057525" y="5286375"/>
              <a:chExt cx="1066800" cy="219075"/>
            </a:xfrm>
          </xdr:grpSpPr>
          <xdr:sp macro="" textlink="">
            <xdr:nvSpPr>
              <xdr:cNvPr id="45077" name="Check Box 21" hidden="1">
                <a:extLst>
                  <a:ext uri="{63B3BB69-23CF-44E3-9099-C40C66FF867C}">
                    <a14:compatExt spid="_x0000_s45077"/>
                  </a:ext>
                  <a:ext uri="{FF2B5EF4-FFF2-40B4-BE49-F238E27FC236}">
                    <a16:creationId xmlns:a16="http://schemas.microsoft.com/office/drawing/2014/main" id="{00000000-0008-0000-0400-000015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078" name="Check Box 22" hidden="1">
                <a:extLst>
                  <a:ext uri="{63B3BB69-23CF-44E3-9099-C40C66FF867C}">
                    <a14:compatExt spid="_x0000_s45078"/>
                  </a:ext>
                  <a:ext uri="{FF2B5EF4-FFF2-40B4-BE49-F238E27FC236}">
                    <a16:creationId xmlns:a16="http://schemas.microsoft.com/office/drawing/2014/main" id="{00000000-0008-0000-0400-000016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34" name="Group 33">
              <a:extLst>
                <a:ext uri="{FF2B5EF4-FFF2-40B4-BE49-F238E27FC236}">
                  <a16:creationId xmlns:a16="http://schemas.microsoft.com/office/drawing/2014/main" id="{00000000-0008-0000-0400-000022000000}"/>
                </a:ext>
              </a:extLst>
            </xdr:cNvPr>
            <xdr:cNvGrpSpPr/>
          </xdr:nvGrpSpPr>
          <xdr:grpSpPr>
            <a:xfrm>
              <a:off x="3267297" y="5371657"/>
              <a:ext cx="1066800" cy="272238"/>
              <a:chOff x="3057525" y="5286375"/>
              <a:chExt cx="1066800" cy="219075"/>
            </a:xfrm>
          </xdr:grpSpPr>
          <xdr:sp macro="" textlink="">
            <xdr:nvSpPr>
              <xdr:cNvPr id="45079" name="Check Box 23" hidden="1">
                <a:extLst>
                  <a:ext uri="{63B3BB69-23CF-44E3-9099-C40C66FF867C}">
                    <a14:compatExt spid="_x0000_s45079"/>
                  </a:ext>
                  <a:ext uri="{FF2B5EF4-FFF2-40B4-BE49-F238E27FC236}">
                    <a16:creationId xmlns:a16="http://schemas.microsoft.com/office/drawing/2014/main" id="{00000000-0008-0000-0400-000017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080" name="Check Box 24" hidden="1">
                <a:extLst>
                  <a:ext uri="{63B3BB69-23CF-44E3-9099-C40C66FF867C}">
                    <a14:compatExt spid="_x0000_s45080"/>
                  </a:ext>
                  <a:ext uri="{FF2B5EF4-FFF2-40B4-BE49-F238E27FC236}">
                    <a16:creationId xmlns:a16="http://schemas.microsoft.com/office/drawing/2014/main" id="{00000000-0008-0000-0400-000018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21</xdr:row>
          <xdr:rowOff>28575</xdr:rowOff>
        </xdr:to>
        <xdr:grpSp>
          <xdr:nvGrpSpPr>
            <xdr:cNvPr id="37" name="Group 36">
              <a:extLst>
                <a:ext uri="{FF2B5EF4-FFF2-40B4-BE49-F238E27FC236}">
                  <a16:creationId xmlns:a16="http://schemas.microsoft.com/office/drawing/2014/main" id="{00000000-0008-0000-0400-000025000000}"/>
                </a:ext>
              </a:extLst>
            </xdr:cNvPr>
            <xdr:cNvGrpSpPr/>
          </xdr:nvGrpSpPr>
          <xdr:grpSpPr>
            <a:xfrm>
              <a:off x="3267297" y="5615320"/>
              <a:ext cx="1066800" cy="239011"/>
              <a:chOff x="3057525" y="5286375"/>
              <a:chExt cx="1066800" cy="219075"/>
            </a:xfrm>
          </xdr:grpSpPr>
          <xdr:sp macro="" textlink="">
            <xdr:nvSpPr>
              <xdr:cNvPr id="45081" name="Check Box 25" hidden="1">
                <a:extLst>
                  <a:ext uri="{63B3BB69-23CF-44E3-9099-C40C66FF867C}">
                    <a14:compatExt spid="_x0000_s45081"/>
                  </a:ext>
                  <a:ext uri="{FF2B5EF4-FFF2-40B4-BE49-F238E27FC236}">
                    <a16:creationId xmlns:a16="http://schemas.microsoft.com/office/drawing/2014/main" id="{00000000-0008-0000-0400-000019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082" name="Check Box 26" hidden="1">
                <a:extLst>
                  <a:ext uri="{63B3BB69-23CF-44E3-9099-C40C66FF867C}">
                    <a14:compatExt spid="_x0000_s45082"/>
                  </a:ext>
                  <a:ext uri="{FF2B5EF4-FFF2-40B4-BE49-F238E27FC236}">
                    <a16:creationId xmlns:a16="http://schemas.microsoft.com/office/drawing/2014/main" id="{00000000-0008-0000-0400-00001A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21</xdr:row>
          <xdr:rowOff>219075</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3267297" y="5825756"/>
              <a:ext cx="1066800" cy="219075"/>
              <a:chOff x="3057525" y="5286375"/>
              <a:chExt cx="1066800" cy="219075"/>
            </a:xfrm>
          </xdr:grpSpPr>
          <xdr:sp macro="" textlink="">
            <xdr:nvSpPr>
              <xdr:cNvPr id="45083" name="Check Box 27" hidden="1">
                <a:extLst>
                  <a:ext uri="{63B3BB69-23CF-44E3-9099-C40C66FF867C}">
                    <a14:compatExt spid="_x0000_s45083"/>
                  </a:ext>
                  <a:ext uri="{FF2B5EF4-FFF2-40B4-BE49-F238E27FC236}">
                    <a16:creationId xmlns:a16="http://schemas.microsoft.com/office/drawing/2014/main" id="{00000000-0008-0000-0400-00001B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084" name="Check Box 28" hidden="1">
                <a:extLst>
                  <a:ext uri="{63B3BB69-23CF-44E3-9099-C40C66FF867C}">
                    <a14:compatExt spid="_x0000_s45084"/>
                  </a:ext>
                  <a:ext uri="{FF2B5EF4-FFF2-40B4-BE49-F238E27FC236}">
                    <a16:creationId xmlns:a16="http://schemas.microsoft.com/office/drawing/2014/main" id="{00000000-0008-0000-0400-00001C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3267297" y="6069419"/>
              <a:ext cx="1066800" cy="272237"/>
              <a:chOff x="3057525" y="5286375"/>
              <a:chExt cx="1066800" cy="219075"/>
            </a:xfrm>
          </xdr:grpSpPr>
          <xdr:sp macro="" textlink="">
            <xdr:nvSpPr>
              <xdr:cNvPr id="45085" name="Check Box 29" hidden="1">
                <a:extLst>
                  <a:ext uri="{63B3BB69-23CF-44E3-9099-C40C66FF867C}">
                    <a14:compatExt spid="_x0000_s45085"/>
                  </a:ext>
                  <a:ext uri="{FF2B5EF4-FFF2-40B4-BE49-F238E27FC236}">
                    <a16:creationId xmlns:a16="http://schemas.microsoft.com/office/drawing/2014/main" id="{00000000-0008-0000-0400-00001D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086" name="Check Box 30" hidden="1">
                <a:extLst>
                  <a:ext uri="{63B3BB69-23CF-44E3-9099-C40C66FF867C}">
                    <a14:compatExt spid="_x0000_s45086"/>
                  </a:ext>
                  <a:ext uri="{FF2B5EF4-FFF2-40B4-BE49-F238E27FC236}">
                    <a16:creationId xmlns:a16="http://schemas.microsoft.com/office/drawing/2014/main" id="{00000000-0008-0000-0400-00001E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3267297" y="6313081"/>
              <a:ext cx="1066800" cy="272238"/>
              <a:chOff x="3057525" y="5286375"/>
              <a:chExt cx="1066800" cy="219075"/>
            </a:xfrm>
          </xdr:grpSpPr>
          <xdr:sp macro="" textlink="">
            <xdr:nvSpPr>
              <xdr:cNvPr id="45087" name="Check Box 31" hidden="1">
                <a:extLst>
                  <a:ext uri="{63B3BB69-23CF-44E3-9099-C40C66FF867C}">
                    <a14:compatExt spid="_x0000_s45087"/>
                  </a:ext>
                  <a:ext uri="{FF2B5EF4-FFF2-40B4-BE49-F238E27FC236}">
                    <a16:creationId xmlns:a16="http://schemas.microsoft.com/office/drawing/2014/main" id="{00000000-0008-0000-0400-00001F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088" name="Check Box 32" hidden="1">
                <a:extLst>
                  <a:ext uri="{63B3BB69-23CF-44E3-9099-C40C66FF867C}">
                    <a14:compatExt spid="_x0000_s45088"/>
                  </a:ext>
                  <a:ext uri="{FF2B5EF4-FFF2-40B4-BE49-F238E27FC236}">
                    <a16:creationId xmlns:a16="http://schemas.microsoft.com/office/drawing/2014/main" id="{00000000-0008-0000-0400-000020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3267297" y="6556744"/>
              <a:ext cx="1066800" cy="272238"/>
              <a:chOff x="3057525" y="5286375"/>
              <a:chExt cx="1066800" cy="219075"/>
            </a:xfrm>
          </xdr:grpSpPr>
          <xdr:sp macro="" textlink="">
            <xdr:nvSpPr>
              <xdr:cNvPr id="45089" name="Check Box 33" hidden="1">
                <a:extLst>
                  <a:ext uri="{63B3BB69-23CF-44E3-9099-C40C66FF867C}">
                    <a14:compatExt spid="_x0000_s45089"/>
                  </a:ext>
                  <a:ext uri="{FF2B5EF4-FFF2-40B4-BE49-F238E27FC236}">
                    <a16:creationId xmlns:a16="http://schemas.microsoft.com/office/drawing/2014/main" id="{00000000-0008-0000-0400-000021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090" name="Check Box 34" hidden="1">
                <a:extLst>
                  <a:ext uri="{63B3BB69-23CF-44E3-9099-C40C66FF867C}">
                    <a14:compatExt spid="_x0000_s45090"/>
                  </a:ext>
                  <a:ext uri="{FF2B5EF4-FFF2-40B4-BE49-F238E27FC236}">
                    <a16:creationId xmlns:a16="http://schemas.microsoft.com/office/drawing/2014/main" id="{00000000-0008-0000-0400-000022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6368459" y="6556744"/>
              <a:ext cx="1066800" cy="272238"/>
              <a:chOff x="3057525" y="5286375"/>
              <a:chExt cx="1066800" cy="219075"/>
            </a:xfrm>
          </xdr:grpSpPr>
          <xdr:sp macro="" textlink="">
            <xdr:nvSpPr>
              <xdr:cNvPr id="45091" name="Check Box 35" hidden="1">
                <a:extLst>
                  <a:ext uri="{63B3BB69-23CF-44E3-9099-C40C66FF867C}">
                    <a14:compatExt spid="_x0000_s45091"/>
                  </a:ext>
                  <a:ext uri="{FF2B5EF4-FFF2-40B4-BE49-F238E27FC236}">
                    <a16:creationId xmlns:a16="http://schemas.microsoft.com/office/drawing/2014/main" id="{00000000-0008-0000-0400-000023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092" name="Check Box 36" hidden="1">
                <a:extLst>
                  <a:ext uri="{63B3BB69-23CF-44E3-9099-C40C66FF867C}">
                    <a14:compatExt spid="_x0000_s45092"/>
                  </a:ext>
                  <a:ext uri="{FF2B5EF4-FFF2-40B4-BE49-F238E27FC236}">
                    <a16:creationId xmlns:a16="http://schemas.microsoft.com/office/drawing/2014/main" id="{00000000-0008-0000-0400-000024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6368459" y="6313081"/>
              <a:ext cx="1066800" cy="272238"/>
              <a:chOff x="3057525" y="5286375"/>
              <a:chExt cx="1066800" cy="219075"/>
            </a:xfrm>
          </xdr:grpSpPr>
          <xdr:sp macro="" textlink="">
            <xdr:nvSpPr>
              <xdr:cNvPr id="45093" name="Check Box 37" hidden="1">
                <a:extLst>
                  <a:ext uri="{63B3BB69-23CF-44E3-9099-C40C66FF867C}">
                    <a14:compatExt spid="_x0000_s45093"/>
                  </a:ext>
                  <a:ext uri="{FF2B5EF4-FFF2-40B4-BE49-F238E27FC236}">
                    <a16:creationId xmlns:a16="http://schemas.microsoft.com/office/drawing/2014/main" id="{00000000-0008-0000-0400-000025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094" name="Check Box 38" hidden="1">
                <a:extLst>
                  <a:ext uri="{63B3BB69-23CF-44E3-9099-C40C66FF867C}">
                    <a14:compatExt spid="_x0000_s45094"/>
                  </a:ext>
                  <a:ext uri="{FF2B5EF4-FFF2-40B4-BE49-F238E27FC236}">
                    <a16:creationId xmlns:a16="http://schemas.microsoft.com/office/drawing/2014/main" id="{00000000-0008-0000-0400-000026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58" name="Group 57">
              <a:extLst>
                <a:ext uri="{FF2B5EF4-FFF2-40B4-BE49-F238E27FC236}">
                  <a16:creationId xmlns:a16="http://schemas.microsoft.com/office/drawing/2014/main" id="{00000000-0008-0000-0400-00003A000000}"/>
                </a:ext>
              </a:extLst>
            </xdr:cNvPr>
            <xdr:cNvGrpSpPr/>
          </xdr:nvGrpSpPr>
          <xdr:grpSpPr>
            <a:xfrm>
              <a:off x="6368459" y="6069419"/>
              <a:ext cx="1066800" cy="272237"/>
              <a:chOff x="3057525" y="5286375"/>
              <a:chExt cx="1066800" cy="219075"/>
            </a:xfrm>
          </xdr:grpSpPr>
          <xdr:sp macro="" textlink="">
            <xdr:nvSpPr>
              <xdr:cNvPr id="45095" name="Check Box 39" hidden="1">
                <a:extLst>
                  <a:ext uri="{63B3BB69-23CF-44E3-9099-C40C66FF867C}">
                    <a14:compatExt spid="_x0000_s45095"/>
                  </a:ext>
                  <a:ext uri="{FF2B5EF4-FFF2-40B4-BE49-F238E27FC236}">
                    <a16:creationId xmlns:a16="http://schemas.microsoft.com/office/drawing/2014/main" id="{00000000-0008-0000-0400-000027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096" name="Check Box 40" hidden="1">
                <a:extLst>
                  <a:ext uri="{63B3BB69-23CF-44E3-9099-C40C66FF867C}">
                    <a14:compatExt spid="_x0000_s45096"/>
                  </a:ext>
                  <a:ext uri="{FF2B5EF4-FFF2-40B4-BE49-F238E27FC236}">
                    <a16:creationId xmlns:a16="http://schemas.microsoft.com/office/drawing/2014/main" id="{00000000-0008-0000-0400-000028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21</xdr:row>
          <xdr:rowOff>219075</xdr:rowOff>
        </xdr:to>
        <xdr:grpSp>
          <xdr:nvGrpSpPr>
            <xdr:cNvPr id="61" name="Group 60">
              <a:extLst>
                <a:ext uri="{FF2B5EF4-FFF2-40B4-BE49-F238E27FC236}">
                  <a16:creationId xmlns:a16="http://schemas.microsoft.com/office/drawing/2014/main" id="{00000000-0008-0000-0400-00003D000000}"/>
                </a:ext>
              </a:extLst>
            </xdr:cNvPr>
            <xdr:cNvGrpSpPr/>
          </xdr:nvGrpSpPr>
          <xdr:grpSpPr>
            <a:xfrm>
              <a:off x="6368459" y="5825756"/>
              <a:ext cx="1066800" cy="219075"/>
              <a:chOff x="3057525" y="5286375"/>
              <a:chExt cx="1066800" cy="219075"/>
            </a:xfrm>
          </xdr:grpSpPr>
          <xdr:sp macro="" textlink="">
            <xdr:nvSpPr>
              <xdr:cNvPr id="45097" name="Check Box 41" hidden="1">
                <a:extLst>
                  <a:ext uri="{63B3BB69-23CF-44E3-9099-C40C66FF867C}">
                    <a14:compatExt spid="_x0000_s45097"/>
                  </a:ext>
                  <a:ext uri="{FF2B5EF4-FFF2-40B4-BE49-F238E27FC236}">
                    <a16:creationId xmlns:a16="http://schemas.microsoft.com/office/drawing/2014/main" id="{00000000-0008-0000-0400-000029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098" name="Check Box 42" hidden="1">
                <a:extLst>
                  <a:ext uri="{63B3BB69-23CF-44E3-9099-C40C66FF867C}">
                    <a14:compatExt spid="_x0000_s45098"/>
                  </a:ext>
                  <a:ext uri="{FF2B5EF4-FFF2-40B4-BE49-F238E27FC236}">
                    <a16:creationId xmlns:a16="http://schemas.microsoft.com/office/drawing/2014/main" id="{00000000-0008-0000-0400-00002A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21</xdr:row>
          <xdr:rowOff>28575</xdr:rowOff>
        </xdr:to>
        <xdr:grpSp>
          <xdr:nvGrpSpPr>
            <xdr:cNvPr id="64" name="Group 63">
              <a:extLst>
                <a:ext uri="{FF2B5EF4-FFF2-40B4-BE49-F238E27FC236}">
                  <a16:creationId xmlns:a16="http://schemas.microsoft.com/office/drawing/2014/main" id="{00000000-0008-0000-0400-000040000000}"/>
                </a:ext>
              </a:extLst>
            </xdr:cNvPr>
            <xdr:cNvGrpSpPr/>
          </xdr:nvGrpSpPr>
          <xdr:grpSpPr>
            <a:xfrm>
              <a:off x="6368459" y="5615320"/>
              <a:ext cx="1066800" cy="239011"/>
              <a:chOff x="3057525" y="5286375"/>
              <a:chExt cx="1066800" cy="219075"/>
            </a:xfrm>
          </xdr:grpSpPr>
          <xdr:sp macro="" textlink="">
            <xdr:nvSpPr>
              <xdr:cNvPr id="45099" name="Check Box 43" hidden="1">
                <a:extLst>
                  <a:ext uri="{63B3BB69-23CF-44E3-9099-C40C66FF867C}">
                    <a14:compatExt spid="_x0000_s45099"/>
                  </a:ext>
                  <a:ext uri="{FF2B5EF4-FFF2-40B4-BE49-F238E27FC236}">
                    <a16:creationId xmlns:a16="http://schemas.microsoft.com/office/drawing/2014/main" id="{00000000-0008-0000-0400-00002B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100" name="Check Box 44" hidden="1">
                <a:extLst>
                  <a:ext uri="{63B3BB69-23CF-44E3-9099-C40C66FF867C}">
                    <a14:compatExt spid="_x0000_s45100"/>
                  </a:ext>
                  <a:ext uri="{FF2B5EF4-FFF2-40B4-BE49-F238E27FC236}">
                    <a16:creationId xmlns:a16="http://schemas.microsoft.com/office/drawing/2014/main" id="{00000000-0008-0000-0400-00002C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6368459" y="5371657"/>
              <a:ext cx="1066800" cy="272238"/>
              <a:chOff x="3057525" y="5286375"/>
              <a:chExt cx="1066800" cy="219075"/>
            </a:xfrm>
          </xdr:grpSpPr>
          <xdr:sp macro="" textlink="">
            <xdr:nvSpPr>
              <xdr:cNvPr id="45101" name="Check Box 45" hidden="1">
                <a:extLst>
                  <a:ext uri="{63B3BB69-23CF-44E3-9099-C40C66FF867C}">
                    <a14:compatExt spid="_x0000_s45101"/>
                  </a:ext>
                  <a:ext uri="{FF2B5EF4-FFF2-40B4-BE49-F238E27FC236}">
                    <a16:creationId xmlns:a16="http://schemas.microsoft.com/office/drawing/2014/main" id="{00000000-0008-0000-0400-00002D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102" name="Check Box 46" hidden="1">
                <a:extLst>
                  <a:ext uri="{63B3BB69-23CF-44E3-9099-C40C66FF867C}">
                    <a14:compatExt spid="_x0000_s45102"/>
                  </a:ext>
                  <a:ext uri="{FF2B5EF4-FFF2-40B4-BE49-F238E27FC236}">
                    <a16:creationId xmlns:a16="http://schemas.microsoft.com/office/drawing/2014/main" id="{00000000-0008-0000-0400-00002E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6368459" y="5127994"/>
              <a:ext cx="1066800" cy="272238"/>
              <a:chOff x="3057525" y="5286375"/>
              <a:chExt cx="1066800" cy="219075"/>
            </a:xfrm>
          </xdr:grpSpPr>
          <xdr:sp macro="" textlink="">
            <xdr:nvSpPr>
              <xdr:cNvPr id="45103" name="Check Box 47" hidden="1">
                <a:extLst>
                  <a:ext uri="{63B3BB69-23CF-44E3-9099-C40C66FF867C}">
                    <a14:compatExt spid="_x0000_s45103"/>
                  </a:ext>
                  <a:ext uri="{FF2B5EF4-FFF2-40B4-BE49-F238E27FC236}">
                    <a16:creationId xmlns:a16="http://schemas.microsoft.com/office/drawing/2014/main" id="{00000000-0008-0000-0400-00002F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104" name="Check Box 48" hidden="1">
                <a:extLst>
                  <a:ext uri="{63B3BB69-23CF-44E3-9099-C40C66FF867C}">
                    <a14:compatExt spid="_x0000_s45104"/>
                  </a:ext>
                  <a:ext uri="{FF2B5EF4-FFF2-40B4-BE49-F238E27FC236}">
                    <a16:creationId xmlns:a16="http://schemas.microsoft.com/office/drawing/2014/main" id="{00000000-0008-0000-0400-000030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4</xdr:col>
          <xdr:colOff>1066800</xdr:colOff>
          <xdr:row>18</xdr:row>
          <xdr:rowOff>28575</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6368459" y="4884331"/>
              <a:ext cx="1066800" cy="272238"/>
              <a:chOff x="3057525" y="5286375"/>
              <a:chExt cx="1066800" cy="219075"/>
            </a:xfrm>
          </xdr:grpSpPr>
          <xdr:sp macro="" textlink="">
            <xdr:nvSpPr>
              <xdr:cNvPr id="45105" name="Check Box 49" hidden="1">
                <a:extLst>
                  <a:ext uri="{63B3BB69-23CF-44E3-9099-C40C66FF867C}">
                    <a14:compatExt spid="_x0000_s45105"/>
                  </a:ext>
                  <a:ext uri="{FF2B5EF4-FFF2-40B4-BE49-F238E27FC236}">
                    <a16:creationId xmlns:a16="http://schemas.microsoft.com/office/drawing/2014/main" id="{00000000-0008-0000-0400-000031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106" name="Check Box 50" hidden="1">
                <a:extLst>
                  <a:ext uri="{63B3BB69-23CF-44E3-9099-C40C66FF867C}">
                    <a14:compatExt spid="_x0000_s45106"/>
                  </a:ext>
                  <a:ext uri="{FF2B5EF4-FFF2-40B4-BE49-F238E27FC236}">
                    <a16:creationId xmlns:a16="http://schemas.microsoft.com/office/drawing/2014/main" id="{00000000-0008-0000-0400-000032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6368459" y="4640669"/>
              <a:ext cx="1066800" cy="272237"/>
              <a:chOff x="3057525" y="5286375"/>
              <a:chExt cx="1066800" cy="219075"/>
            </a:xfrm>
          </xdr:grpSpPr>
          <xdr:sp macro="" textlink="">
            <xdr:nvSpPr>
              <xdr:cNvPr id="45107" name="Check Box 51" hidden="1">
                <a:extLst>
                  <a:ext uri="{63B3BB69-23CF-44E3-9099-C40C66FF867C}">
                    <a14:compatExt spid="_x0000_s45107"/>
                  </a:ext>
                  <a:ext uri="{FF2B5EF4-FFF2-40B4-BE49-F238E27FC236}">
                    <a16:creationId xmlns:a16="http://schemas.microsoft.com/office/drawing/2014/main" id="{00000000-0008-0000-0400-000033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108" name="Check Box 52" hidden="1">
                <a:extLst>
                  <a:ext uri="{63B3BB69-23CF-44E3-9099-C40C66FF867C}">
                    <a14:compatExt spid="_x0000_s45108"/>
                  </a:ext>
                  <a:ext uri="{FF2B5EF4-FFF2-40B4-BE49-F238E27FC236}">
                    <a16:creationId xmlns:a16="http://schemas.microsoft.com/office/drawing/2014/main" id="{00000000-0008-0000-0400-000034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15</xdr:row>
          <xdr:rowOff>0</xdr:rowOff>
        </xdr:from>
        <xdr:to>
          <xdr:col>4</xdr:col>
          <xdr:colOff>1066800</xdr:colOff>
          <xdr:row>16</xdr:row>
          <xdr:rowOff>28575</xdr:rowOff>
        </xdr:to>
        <xdr:grpSp>
          <xdr:nvGrpSpPr>
            <xdr:cNvPr id="79" name="Group 78">
              <a:extLst>
                <a:ext uri="{FF2B5EF4-FFF2-40B4-BE49-F238E27FC236}">
                  <a16:creationId xmlns:a16="http://schemas.microsoft.com/office/drawing/2014/main" id="{00000000-0008-0000-0400-00004F000000}"/>
                </a:ext>
              </a:extLst>
            </xdr:cNvPr>
            <xdr:cNvGrpSpPr/>
          </xdr:nvGrpSpPr>
          <xdr:grpSpPr>
            <a:xfrm>
              <a:off x="6368459" y="4397006"/>
              <a:ext cx="1066800" cy="272238"/>
              <a:chOff x="3057525" y="5286375"/>
              <a:chExt cx="1066800" cy="219075"/>
            </a:xfrm>
          </xdr:grpSpPr>
          <xdr:sp macro="" textlink="">
            <xdr:nvSpPr>
              <xdr:cNvPr id="45109" name="Check Box 53" hidden="1">
                <a:extLst>
                  <a:ext uri="{63B3BB69-23CF-44E3-9099-C40C66FF867C}">
                    <a14:compatExt spid="_x0000_s45109"/>
                  </a:ext>
                  <a:ext uri="{FF2B5EF4-FFF2-40B4-BE49-F238E27FC236}">
                    <a16:creationId xmlns:a16="http://schemas.microsoft.com/office/drawing/2014/main" id="{00000000-0008-0000-0400-000035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110" name="Check Box 54" hidden="1">
                <a:extLst>
                  <a:ext uri="{63B3BB69-23CF-44E3-9099-C40C66FF867C}">
                    <a14:compatExt spid="_x0000_s45110"/>
                  </a:ext>
                  <a:ext uri="{FF2B5EF4-FFF2-40B4-BE49-F238E27FC236}">
                    <a16:creationId xmlns:a16="http://schemas.microsoft.com/office/drawing/2014/main" id="{00000000-0008-0000-0400-000036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14</xdr:row>
          <xdr:rowOff>0</xdr:rowOff>
        </xdr:from>
        <xdr:to>
          <xdr:col>4</xdr:col>
          <xdr:colOff>1066800</xdr:colOff>
          <xdr:row>14</xdr:row>
          <xdr:rowOff>219075</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6368459" y="4153343"/>
              <a:ext cx="1066800" cy="219075"/>
              <a:chOff x="3057525" y="5286375"/>
              <a:chExt cx="1066800" cy="219075"/>
            </a:xfrm>
          </xdr:grpSpPr>
          <xdr:sp macro="" textlink="">
            <xdr:nvSpPr>
              <xdr:cNvPr id="45111" name="Check Box 55" hidden="1">
                <a:extLst>
                  <a:ext uri="{63B3BB69-23CF-44E3-9099-C40C66FF867C}">
                    <a14:compatExt spid="_x0000_s45111"/>
                  </a:ext>
                  <a:ext uri="{FF2B5EF4-FFF2-40B4-BE49-F238E27FC236}">
                    <a16:creationId xmlns:a16="http://schemas.microsoft.com/office/drawing/2014/main" id="{00000000-0008-0000-0400-000037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112" name="Check Box 56" hidden="1">
                <a:extLst>
                  <a:ext uri="{63B3BB69-23CF-44E3-9099-C40C66FF867C}">
                    <a14:compatExt spid="_x0000_s45112"/>
                  </a:ext>
                  <a:ext uri="{FF2B5EF4-FFF2-40B4-BE49-F238E27FC236}">
                    <a16:creationId xmlns:a16="http://schemas.microsoft.com/office/drawing/2014/main" id="{00000000-0008-0000-0400-000038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12</xdr:row>
          <xdr:rowOff>0</xdr:rowOff>
        </xdr:from>
        <xdr:to>
          <xdr:col>4</xdr:col>
          <xdr:colOff>1066800</xdr:colOff>
          <xdr:row>13</xdr:row>
          <xdr:rowOff>28575</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6368459" y="3666017"/>
              <a:ext cx="1066800" cy="272238"/>
              <a:chOff x="3057525" y="5286375"/>
              <a:chExt cx="1066800" cy="219075"/>
            </a:xfrm>
          </xdr:grpSpPr>
          <xdr:sp macro="" textlink="">
            <xdr:nvSpPr>
              <xdr:cNvPr id="45113" name="Check Box 57" hidden="1">
                <a:extLst>
                  <a:ext uri="{63B3BB69-23CF-44E3-9099-C40C66FF867C}">
                    <a14:compatExt spid="_x0000_s45113"/>
                  </a:ext>
                  <a:ext uri="{FF2B5EF4-FFF2-40B4-BE49-F238E27FC236}">
                    <a16:creationId xmlns:a16="http://schemas.microsoft.com/office/drawing/2014/main" id="{00000000-0008-0000-0400-000039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114" name="Check Box 58" hidden="1">
                <a:extLst>
                  <a:ext uri="{63B3BB69-23CF-44E3-9099-C40C66FF867C}">
                    <a14:compatExt spid="_x0000_s45114"/>
                  </a:ext>
                  <a:ext uri="{FF2B5EF4-FFF2-40B4-BE49-F238E27FC236}">
                    <a16:creationId xmlns:a16="http://schemas.microsoft.com/office/drawing/2014/main" id="{00000000-0008-0000-0400-00003A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13</xdr:row>
          <xdr:rowOff>0</xdr:rowOff>
        </xdr:from>
        <xdr:to>
          <xdr:col>4</xdr:col>
          <xdr:colOff>1066800</xdr:colOff>
          <xdr:row>14</xdr:row>
          <xdr:rowOff>28575</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6368459" y="3909680"/>
              <a:ext cx="1066800" cy="272238"/>
              <a:chOff x="3057525" y="5286375"/>
              <a:chExt cx="1066800" cy="219075"/>
            </a:xfrm>
          </xdr:grpSpPr>
          <xdr:sp macro="" textlink="">
            <xdr:nvSpPr>
              <xdr:cNvPr id="45115" name="Check Box 59" hidden="1">
                <a:extLst>
                  <a:ext uri="{63B3BB69-23CF-44E3-9099-C40C66FF867C}">
                    <a14:compatExt spid="_x0000_s45115"/>
                  </a:ext>
                  <a:ext uri="{FF2B5EF4-FFF2-40B4-BE49-F238E27FC236}">
                    <a16:creationId xmlns:a16="http://schemas.microsoft.com/office/drawing/2014/main" id="{00000000-0008-0000-0400-00003B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116" name="Check Box 60" hidden="1">
                <a:extLst>
                  <a:ext uri="{63B3BB69-23CF-44E3-9099-C40C66FF867C}">
                    <a14:compatExt spid="_x0000_s45116"/>
                  </a:ext>
                  <a:ext uri="{FF2B5EF4-FFF2-40B4-BE49-F238E27FC236}">
                    <a16:creationId xmlns:a16="http://schemas.microsoft.com/office/drawing/2014/main" id="{00000000-0008-0000-0400-00003C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10</xdr:row>
          <xdr:rowOff>0</xdr:rowOff>
        </xdr:from>
        <xdr:to>
          <xdr:col>3</xdr:col>
          <xdr:colOff>1066800</xdr:colOff>
          <xdr:row>11</xdr:row>
          <xdr:rowOff>28575</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3267297" y="3178692"/>
              <a:ext cx="1066800" cy="272238"/>
              <a:chOff x="3057525" y="5286375"/>
              <a:chExt cx="1066800" cy="219075"/>
            </a:xfrm>
          </xdr:grpSpPr>
          <xdr:sp macro="" textlink="">
            <xdr:nvSpPr>
              <xdr:cNvPr id="45117" name="Check Box 61" hidden="1">
                <a:extLst>
                  <a:ext uri="{63B3BB69-23CF-44E3-9099-C40C66FF867C}">
                    <a14:compatExt spid="_x0000_s45117"/>
                  </a:ext>
                  <a:ext uri="{FF2B5EF4-FFF2-40B4-BE49-F238E27FC236}">
                    <a16:creationId xmlns:a16="http://schemas.microsoft.com/office/drawing/2014/main" id="{00000000-0008-0000-0400-00003D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118" name="Check Box 62" hidden="1">
                <a:extLst>
                  <a:ext uri="{63B3BB69-23CF-44E3-9099-C40C66FF867C}">
                    <a14:compatExt spid="_x0000_s45118"/>
                  </a:ext>
                  <a:ext uri="{FF2B5EF4-FFF2-40B4-BE49-F238E27FC236}">
                    <a16:creationId xmlns:a16="http://schemas.microsoft.com/office/drawing/2014/main" id="{00000000-0008-0000-0400-00003E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267297" y="17720930"/>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36</xdr:row>
          <xdr:rowOff>0</xdr:rowOff>
        </xdr:from>
        <xdr:to>
          <xdr:col>4</xdr:col>
          <xdr:colOff>1066800</xdr:colOff>
          <xdr:row>37</xdr:row>
          <xdr:rowOff>0</xdr:rowOff>
        </xdr:to>
        <xdr:grpSp>
          <xdr:nvGrpSpPr>
            <xdr:cNvPr id="98" name="Group 97">
              <a:extLst>
                <a:ext uri="{FF2B5EF4-FFF2-40B4-BE49-F238E27FC236}">
                  <a16:creationId xmlns:a16="http://schemas.microsoft.com/office/drawing/2014/main" id="{00000000-0008-0000-0400-000062000000}"/>
                </a:ext>
              </a:extLst>
            </xdr:cNvPr>
            <xdr:cNvGrpSpPr/>
          </xdr:nvGrpSpPr>
          <xdr:grpSpPr>
            <a:xfrm>
              <a:off x="6368459" y="9857267"/>
              <a:ext cx="1066800" cy="509477"/>
              <a:chOff x="3057525" y="5286375"/>
              <a:chExt cx="1066800" cy="219075"/>
            </a:xfrm>
          </xdr:grpSpPr>
          <xdr:sp macro="" textlink="">
            <xdr:nvSpPr>
              <xdr:cNvPr id="45119" name="Check Box 63" hidden="1">
                <a:extLst>
                  <a:ext uri="{63B3BB69-23CF-44E3-9099-C40C66FF867C}">
                    <a14:compatExt spid="_x0000_s45119"/>
                  </a:ext>
                  <a:ext uri="{FF2B5EF4-FFF2-40B4-BE49-F238E27FC236}">
                    <a16:creationId xmlns:a16="http://schemas.microsoft.com/office/drawing/2014/main" id="{00000000-0008-0000-0400-00003F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120" name="Check Box 64" hidden="1">
                <a:extLst>
                  <a:ext uri="{63B3BB69-23CF-44E3-9099-C40C66FF867C}">
                    <a14:compatExt spid="_x0000_s45120"/>
                  </a:ext>
                  <a:ext uri="{FF2B5EF4-FFF2-40B4-BE49-F238E27FC236}">
                    <a16:creationId xmlns:a16="http://schemas.microsoft.com/office/drawing/2014/main" id="{00000000-0008-0000-0400-000040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4</xdr:col>
      <xdr:colOff>38100</xdr:colOff>
      <xdr:row>50</xdr:row>
      <xdr:rowOff>161925</xdr:rowOff>
    </xdr:from>
    <xdr:to>
      <xdr:col>4</xdr:col>
      <xdr:colOff>2295525</xdr:colOff>
      <xdr:row>50</xdr:row>
      <xdr:rowOff>495300</xdr:rowOff>
    </xdr:to>
    <xdr:grpSp>
      <xdr:nvGrpSpPr>
        <xdr:cNvPr id="101" name="Group 135">
          <a:extLst>
            <a:ext uri="{FF2B5EF4-FFF2-40B4-BE49-F238E27FC236}">
              <a16:creationId xmlns:a16="http://schemas.microsoft.com/office/drawing/2014/main" id="{00000000-0008-0000-0400-000065000000}"/>
            </a:ext>
          </a:extLst>
        </xdr:cNvPr>
        <xdr:cNvGrpSpPr>
          <a:grpSpLocks/>
        </xdr:cNvGrpSpPr>
      </xdr:nvGrpSpPr>
      <xdr:grpSpPr bwMode="auto">
        <a:xfrm>
          <a:off x="6406559" y="17882855"/>
          <a:ext cx="2257425" cy="333375"/>
          <a:chOff x="30480" y="148175"/>
          <a:chExt cx="18553" cy="2191"/>
        </a:xfrm>
      </xdr:grpSpPr>
      <xdr:sp macro="" textlink="">
        <xdr:nvSpPr>
          <xdr:cNvPr id="102" name="Check Box 65" hidden="1">
            <a:extLst>
              <a:ext uri="{63B3BB69-23CF-44E3-9099-C40C66FF867C}">
                <a14:compatExt xmlns:a14="http://schemas.microsoft.com/office/drawing/2010/main" spid="_x0000_s10305"/>
              </a:ext>
              <a:ext uri="{FF2B5EF4-FFF2-40B4-BE49-F238E27FC236}">
                <a16:creationId xmlns:a16="http://schemas.microsoft.com/office/drawing/2014/main" id="{00000000-0008-0000-0400-000066000000}"/>
              </a:ext>
            </a:extLst>
          </xdr:cNvPr>
          <xdr:cNvSpPr/>
        </xdr:nvSpPr>
        <xdr:spPr bwMode="auto">
          <a:xfrm>
            <a:off x="30480" y="148175"/>
            <a:ext cx="5143" cy="219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GB" sz="800" b="0" i="0" u="none" strike="noStrike" baseline="0">
                <a:solidFill>
                  <a:srgbClr val="000000"/>
                </a:solidFill>
                <a:latin typeface="Segoe UI"/>
                <a:cs typeface="Segoe UI"/>
              </a:rPr>
              <a:t>Yes</a:t>
            </a:r>
          </a:p>
        </xdr:txBody>
      </xdr:sp>
      <xdr:sp macro="" textlink="">
        <xdr:nvSpPr>
          <xdr:cNvPr id="103" name="Check Box 66" hidden="1">
            <a:extLst>
              <a:ext uri="{63B3BB69-23CF-44E3-9099-C40C66FF867C}">
                <a14:compatExt xmlns:a14="http://schemas.microsoft.com/office/drawing/2010/main" spid="_x0000_s10306"/>
              </a:ext>
              <a:ext uri="{FF2B5EF4-FFF2-40B4-BE49-F238E27FC236}">
                <a16:creationId xmlns:a16="http://schemas.microsoft.com/office/drawing/2014/main" id="{00000000-0008-0000-0400-000067000000}"/>
              </a:ext>
            </a:extLst>
          </xdr:cNvPr>
          <xdr:cNvSpPr/>
        </xdr:nvSpPr>
        <xdr:spPr bwMode="auto">
          <a:xfrm>
            <a:off x="36004" y="148175"/>
            <a:ext cx="5144" cy="219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GB" sz="800" b="0" i="0" u="none" strike="noStrike" baseline="0">
                <a:solidFill>
                  <a:srgbClr val="000000"/>
                </a:solidFill>
                <a:latin typeface="Segoe UI"/>
                <a:cs typeface="Segoe UI"/>
              </a:rPr>
              <a:t>No</a:t>
            </a:r>
          </a:p>
        </xdr:txBody>
      </xdr:sp>
      <xdr:sp macro="" textlink="">
        <xdr:nvSpPr>
          <xdr:cNvPr id="104" name="Check Box 67" hidden="1">
            <a:extLst>
              <a:ext uri="{63B3BB69-23CF-44E3-9099-C40C66FF867C}">
                <a14:compatExt xmlns:a14="http://schemas.microsoft.com/office/drawing/2010/main" spid="_x0000_s10307"/>
              </a:ext>
              <a:ext uri="{FF2B5EF4-FFF2-40B4-BE49-F238E27FC236}">
                <a16:creationId xmlns:a16="http://schemas.microsoft.com/office/drawing/2014/main" id="{00000000-0008-0000-0400-000068000000}"/>
              </a:ext>
            </a:extLst>
          </xdr:cNvPr>
          <xdr:cNvSpPr/>
        </xdr:nvSpPr>
        <xdr:spPr bwMode="auto">
          <a:xfrm>
            <a:off x="41056" y="148175"/>
            <a:ext cx="7977" cy="219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GB"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70</xdr:row>
          <xdr:rowOff>0</xdr:rowOff>
        </xdr:from>
        <xdr:to>
          <xdr:col>4</xdr:col>
          <xdr:colOff>1855304</xdr:colOff>
          <xdr:row>71</xdr:row>
          <xdr:rowOff>0</xdr:rowOff>
        </xdr:to>
        <xdr:grpSp>
          <xdr:nvGrpSpPr>
            <xdr:cNvPr id="105" name="Group 104">
              <a:extLst>
                <a:ext uri="{FF2B5EF4-FFF2-40B4-BE49-F238E27FC236}">
                  <a16:creationId xmlns:a16="http://schemas.microsoft.com/office/drawing/2014/main" id="{00000000-0008-0000-0400-000069000000}"/>
                </a:ext>
              </a:extLst>
            </xdr:cNvPr>
            <xdr:cNvGrpSpPr/>
          </xdr:nvGrpSpPr>
          <xdr:grpSpPr>
            <a:xfrm>
              <a:off x="6368459" y="62510581"/>
              <a:ext cx="1855304" cy="764216"/>
              <a:chOff x="3048000" y="14817587"/>
              <a:chExt cx="1855304" cy="219075"/>
            </a:xfrm>
          </xdr:grpSpPr>
          <xdr:sp macro="" textlink="">
            <xdr:nvSpPr>
              <xdr:cNvPr id="45121" name="Check Box 65" hidden="1">
                <a:extLst>
                  <a:ext uri="{63B3BB69-23CF-44E3-9099-C40C66FF867C}">
                    <a14:compatExt spid="_x0000_s45121"/>
                  </a:ext>
                  <a:ext uri="{FF2B5EF4-FFF2-40B4-BE49-F238E27FC236}">
                    <a16:creationId xmlns:a16="http://schemas.microsoft.com/office/drawing/2014/main" id="{00000000-0008-0000-0400-000041B00000}"/>
                  </a:ext>
                </a:extLst>
              </xdr:cNvPr>
              <xdr:cNvSpPr/>
            </xdr:nvSpPr>
            <xdr:spPr bwMode="auto">
              <a:xfrm>
                <a:off x="304800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122" name="Check Box 66" hidden="1">
                <a:extLst>
                  <a:ext uri="{63B3BB69-23CF-44E3-9099-C40C66FF867C}">
                    <a14:compatExt spid="_x0000_s45122"/>
                  </a:ext>
                  <a:ext uri="{FF2B5EF4-FFF2-40B4-BE49-F238E27FC236}">
                    <a16:creationId xmlns:a16="http://schemas.microsoft.com/office/drawing/2014/main" id="{00000000-0008-0000-0400-000042B0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45123" name="Check Box 67" hidden="1">
                <a:extLst>
                  <a:ext uri="{63B3BB69-23CF-44E3-9099-C40C66FF867C}">
                    <a14:compatExt spid="_x0000_s45123"/>
                  </a:ext>
                  <a:ext uri="{FF2B5EF4-FFF2-40B4-BE49-F238E27FC236}">
                    <a16:creationId xmlns:a16="http://schemas.microsoft.com/office/drawing/2014/main" id="{00000000-0008-0000-0400-000043B00000}"/>
                  </a:ext>
                </a:extLst>
              </xdr:cNvPr>
              <xdr:cNvSpPr/>
            </xdr:nvSpPr>
            <xdr:spPr bwMode="auto">
              <a:xfrm>
                <a:off x="4105693" y="14817587"/>
                <a:ext cx="79761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50</xdr:row>
          <xdr:rowOff>165100</xdr:rowOff>
        </xdr:from>
        <xdr:to>
          <xdr:col>4</xdr:col>
          <xdr:colOff>2298700</xdr:colOff>
          <xdr:row>50</xdr:row>
          <xdr:rowOff>495300</xdr:rowOff>
        </xdr:to>
        <xdr:grpSp>
          <xdr:nvGrpSpPr>
            <xdr:cNvPr id="109" name="Group 74">
              <a:extLst>
                <a:ext uri="{FF2B5EF4-FFF2-40B4-BE49-F238E27FC236}">
                  <a16:creationId xmlns:a16="http://schemas.microsoft.com/office/drawing/2014/main" id="{00000000-0008-0000-0400-00006D000000}"/>
                </a:ext>
              </a:extLst>
            </xdr:cNvPr>
            <xdr:cNvGrpSpPr>
              <a:grpSpLocks/>
            </xdr:cNvGrpSpPr>
          </xdr:nvGrpSpPr>
          <xdr:grpSpPr bwMode="auto">
            <a:xfrm>
              <a:off x="6406559" y="17886030"/>
              <a:ext cx="2260600" cy="330200"/>
              <a:chOff x="30480" y="148175"/>
              <a:chExt cx="18553" cy="2191"/>
            </a:xfrm>
          </xdr:grpSpPr>
          <xdr:sp macro="" textlink="">
            <xdr:nvSpPr>
              <xdr:cNvPr id="45124" name="Check Box 68" hidden="1">
                <a:extLst>
                  <a:ext uri="{63B3BB69-23CF-44E3-9099-C40C66FF867C}">
                    <a14:compatExt spid="_x0000_s45124"/>
                  </a:ext>
                  <a:ext uri="{FF2B5EF4-FFF2-40B4-BE49-F238E27FC236}">
                    <a16:creationId xmlns:a16="http://schemas.microsoft.com/office/drawing/2014/main" id="{00000000-0008-0000-0400-000044B0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125" name="Check Box 69" hidden="1">
                <a:extLst>
                  <a:ext uri="{63B3BB69-23CF-44E3-9099-C40C66FF867C}">
                    <a14:compatExt spid="_x0000_s45125"/>
                  </a:ext>
                  <a:ext uri="{FF2B5EF4-FFF2-40B4-BE49-F238E27FC236}">
                    <a16:creationId xmlns:a16="http://schemas.microsoft.com/office/drawing/2014/main" id="{00000000-0008-0000-0400-000045B0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45126" name="Check Box 70" hidden="1">
                <a:extLst>
                  <a:ext uri="{63B3BB69-23CF-44E3-9099-C40C66FF867C}">
                    <a14:compatExt spid="_x0000_s45126"/>
                  </a:ext>
                  <a:ext uri="{FF2B5EF4-FFF2-40B4-BE49-F238E27FC236}">
                    <a16:creationId xmlns:a16="http://schemas.microsoft.com/office/drawing/2014/main" id="{00000000-0008-0000-0400-000046B0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35</xdr:row>
          <xdr:rowOff>0</xdr:rowOff>
        </xdr:from>
        <xdr:to>
          <xdr:col>5</xdr:col>
          <xdr:colOff>474179</xdr:colOff>
          <xdr:row>36</xdr:row>
          <xdr:rowOff>0</xdr:rowOff>
        </xdr:to>
        <xdr:grpSp>
          <xdr:nvGrpSpPr>
            <xdr:cNvPr id="2" name="Group 1">
              <a:extLst>
                <a:ext uri="{FF2B5EF4-FFF2-40B4-BE49-F238E27FC236}">
                  <a16:creationId xmlns:a16="http://schemas.microsoft.com/office/drawing/2014/main" id="{00000000-0008-0000-0500-000002000000}"/>
                </a:ext>
              </a:extLst>
            </xdr:cNvPr>
            <xdr:cNvGrpSpPr/>
          </xdr:nvGrpSpPr>
          <xdr:grpSpPr>
            <a:xfrm>
              <a:off x="5549770" y="14200026"/>
              <a:ext cx="1766858" cy="573443"/>
              <a:chOff x="3047993" y="14817587"/>
              <a:chExt cx="1855298" cy="219075"/>
            </a:xfrm>
          </xdr:grpSpPr>
          <xdr:sp macro="" textlink="">
            <xdr:nvSpPr>
              <xdr:cNvPr id="46081" name="Check Box 1" hidden="1">
                <a:extLst>
                  <a:ext uri="{63B3BB69-23CF-44E3-9099-C40C66FF867C}">
                    <a14:compatExt spid="_x0000_s46081"/>
                  </a:ext>
                  <a:ext uri="{FF2B5EF4-FFF2-40B4-BE49-F238E27FC236}">
                    <a16:creationId xmlns:a16="http://schemas.microsoft.com/office/drawing/2014/main" id="{00000000-0008-0000-0500-000001B40000}"/>
                  </a:ext>
                </a:extLst>
              </xdr:cNvPr>
              <xdr:cNvSpPr/>
            </xdr:nvSpPr>
            <xdr:spPr bwMode="auto">
              <a:xfrm>
                <a:off x="3047993" y="14817587"/>
                <a:ext cx="51434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6082" name="Check Box 2" hidden="1">
                <a:extLst>
                  <a:ext uri="{63B3BB69-23CF-44E3-9099-C40C66FF867C}">
                    <a14:compatExt spid="_x0000_s46082"/>
                  </a:ext>
                  <a:ext uri="{FF2B5EF4-FFF2-40B4-BE49-F238E27FC236}">
                    <a16:creationId xmlns:a16="http://schemas.microsoft.com/office/drawing/2014/main" id="{00000000-0008-0000-0500-000002B40000}"/>
                  </a:ext>
                </a:extLst>
              </xdr:cNvPr>
              <xdr:cNvSpPr/>
            </xdr:nvSpPr>
            <xdr:spPr bwMode="auto">
              <a:xfrm>
                <a:off x="3600450" y="14817587"/>
                <a:ext cx="51434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46083" name="Check Box 3" hidden="1">
                <a:extLst>
                  <a:ext uri="{63B3BB69-23CF-44E3-9099-C40C66FF867C}">
                    <a14:compatExt spid="_x0000_s46083"/>
                  </a:ext>
                  <a:ext uri="{FF2B5EF4-FFF2-40B4-BE49-F238E27FC236}">
                    <a16:creationId xmlns:a16="http://schemas.microsoft.com/office/drawing/2014/main" id="{00000000-0008-0000-0500-000003B40000}"/>
                  </a:ext>
                </a:extLst>
              </xdr:cNvPr>
              <xdr:cNvSpPr/>
            </xdr:nvSpPr>
            <xdr:spPr bwMode="auto">
              <a:xfrm>
                <a:off x="4105681" y="14817587"/>
                <a:ext cx="79761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6" name="Ink 5">
              <a:extLst>
                <a:ext uri="{FF2B5EF4-FFF2-40B4-BE49-F238E27FC236}">
                  <a16:creationId xmlns:a16="http://schemas.microsoft.com/office/drawing/2014/main" id="{00000000-0008-0000-0500-000006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3168649</xdr:colOff>
          <xdr:row>38</xdr:row>
          <xdr:rowOff>0</xdr:rowOff>
        </xdr:from>
        <xdr:to>
          <xdr:col>3</xdr:col>
          <xdr:colOff>1219200</xdr:colOff>
          <xdr:row>38</xdr:row>
          <xdr:rowOff>333375</xdr:rowOff>
        </xdr:to>
        <xdr:grpSp>
          <xdr:nvGrpSpPr>
            <xdr:cNvPr id="6" name="Group 135">
              <a:extLst>
                <a:ext uri="{FF2B5EF4-FFF2-40B4-BE49-F238E27FC236}">
                  <a16:creationId xmlns:a16="http://schemas.microsoft.com/office/drawing/2014/main" id="{00000000-0008-0000-0900-000006000000}"/>
                </a:ext>
              </a:extLst>
            </xdr:cNvPr>
            <xdr:cNvGrpSpPr>
              <a:grpSpLocks/>
            </xdr:cNvGrpSpPr>
          </xdr:nvGrpSpPr>
          <xdr:grpSpPr bwMode="auto">
            <a:xfrm>
              <a:off x="3254374" y="28622625"/>
              <a:ext cx="1222376" cy="333375"/>
              <a:chOff x="30480" y="148175"/>
              <a:chExt cx="10668" cy="2191"/>
            </a:xfrm>
          </xdr:grpSpPr>
          <xdr:sp macro="" textlink="">
            <xdr:nvSpPr>
              <xdr:cNvPr id="34820" name="Check Box 4" hidden="1">
                <a:extLst>
                  <a:ext uri="{63B3BB69-23CF-44E3-9099-C40C66FF867C}">
                    <a14:compatExt spid="_x0000_s34820"/>
                  </a:ext>
                  <a:ext uri="{FF2B5EF4-FFF2-40B4-BE49-F238E27FC236}">
                    <a16:creationId xmlns:a16="http://schemas.microsoft.com/office/drawing/2014/main" id="{00000000-0008-0000-09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a16="http://schemas.microsoft.com/office/drawing/2014/main" id="{00000000-0008-0000-09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2" name="logo-image" descr="Home">
          <a:extLst>
            <a:ext uri="{FF2B5EF4-FFF2-40B4-BE49-F238E27FC236}">
              <a16:creationId xmlns:a16="http://schemas.microsoft.com/office/drawing/2014/main" id="{00000000-0008-0000-0A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31" y="239939"/>
          <a:ext cx="1417647" cy="1008289"/>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wb512518/Desktop/Copy%20of%20Copy%20of%20Copy%20of%20PPR-Template_Amended-October-2017_ag%20suggestions_cd_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2-03-18T08:38:54.369"/>
    </inkml:context>
    <inkml:brush xml:id="br0">
      <inkml:brushProperty name="width" value="0.05" units="cm"/>
      <inkml:brushProperty name="height" value="0.05" units="cm"/>
      <inkml:brushProperty name="ignorePressure" value="1"/>
    </inkml:brush>
  </inkml:definitions>
  <inkml:trace contextRef="#ctx0" brushRef="#br0">1 0,'0'0</inkml:trace>
</inkm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jessica.troni@un.org" TargetMode="External"/><Relationship Id="rId2" Type="http://schemas.openxmlformats.org/officeDocument/2006/relationships/hyperlink" Target="mailto:sdobardzic@adaptation-fund.org" TargetMode="External"/><Relationship Id="rId1" Type="http://schemas.openxmlformats.org/officeDocument/2006/relationships/hyperlink" Target="https://www.ctc-n.org/afcia/unep-ctcn"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mwebaza@un.or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hyperlink" Target="mailto:jessica.troni@un.org" TargetMode="External"/><Relationship Id="rId1" Type="http://schemas.openxmlformats.org/officeDocument/2006/relationships/hyperlink" Target="mailto:mwebaza@un.org"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https://www.ctc-n.org/technical-assistance/request-visualizations" TargetMode="Externa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8.bin"/><Relationship Id="rId5" Type="http://schemas.openxmlformats.org/officeDocument/2006/relationships/ctrlProp" Target="../ctrlProps/ctrlProp75.xml"/><Relationship Id="rId4" Type="http://schemas.openxmlformats.org/officeDocument/2006/relationships/ctrlProp" Target="../ctrlProps/ctrlProp74.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9.bin"/><Relationship Id="rId1" Type="http://schemas.openxmlformats.org/officeDocument/2006/relationships/hyperlink" Target="https://www.adaptation-fund.org/wp-content/uploads/2019/10/Results-Tracker-Guidance-Document-Updated_July-2019.docx" TargetMode="Externa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P189"/>
  <sheetViews>
    <sheetView tabSelected="1" zoomScale="184" zoomScaleNormal="184" workbookViewId="0">
      <selection activeCell="D13" sqref="D13"/>
    </sheetView>
  </sheetViews>
  <sheetFormatPr defaultColWidth="102.42578125" defaultRowHeight="15"/>
  <cols>
    <col min="1" max="1" width="2.42578125" style="1" customWidth="1"/>
    <col min="2" max="2" width="9.85546875" style="103" customWidth="1"/>
    <col min="3" max="3" width="15.140625" style="103" customWidth="1"/>
    <col min="4" max="4" width="87.140625" style="1" customWidth="1"/>
    <col min="5" max="5" width="4.85546875" style="1" customWidth="1"/>
    <col min="6" max="6" width="40.42578125" style="1" customWidth="1"/>
    <col min="7" max="7" width="12.42578125" style="1" customWidth="1"/>
    <col min="8" max="8" width="15.42578125" style="1" hidden="1" customWidth="1"/>
    <col min="9" max="13" width="0" style="1" hidden="1" customWidth="1"/>
    <col min="14" max="15" width="9.140625" style="1" hidden="1" customWidth="1"/>
    <col min="16" max="16" width="0" style="1" hidden="1" customWidth="1"/>
    <col min="17" max="251" width="9.140625" style="1" customWidth="1"/>
    <col min="252" max="252" width="2.42578125" style="1" customWidth="1"/>
    <col min="253" max="254" width="9.140625" style="1" customWidth="1"/>
    <col min="255" max="255" width="17.42578125" style="1" customWidth="1"/>
    <col min="256" max="16384" width="102.42578125" style="1"/>
  </cols>
  <sheetData>
    <row r="1" spans="2:16" ht="15.75" thickBot="1"/>
    <row r="2" spans="2:16" ht="15.75" thickBot="1">
      <c r="B2" s="104"/>
      <c r="C2" s="105"/>
      <c r="D2" s="48"/>
      <c r="E2" s="49"/>
    </row>
    <row r="3" spans="2:16" ht="19.5" thickBot="1">
      <c r="B3" s="106"/>
      <c r="C3" s="107"/>
      <c r="D3" s="61" t="s">
        <v>664</v>
      </c>
      <c r="E3" s="52"/>
    </row>
    <row r="4" spans="2:16" ht="15.75" thickBot="1">
      <c r="B4" s="106"/>
      <c r="C4" s="107"/>
      <c r="D4" s="51" t="s">
        <v>674</v>
      </c>
      <c r="E4" s="52"/>
    </row>
    <row r="5" spans="2:16" ht="15.75" thickBot="1">
      <c r="B5" s="106"/>
      <c r="C5" s="110" t="s">
        <v>266</v>
      </c>
      <c r="D5" s="235" t="s">
        <v>932</v>
      </c>
      <c r="E5" s="52"/>
    </row>
    <row r="6" spans="2:16" s="2" customFormat="1" ht="15.75" thickBot="1">
      <c r="B6" s="108"/>
      <c r="C6" s="59"/>
      <c r="D6" s="30"/>
      <c r="E6" s="28"/>
      <c r="G6" s="1"/>
      <c r="H6" s="1"/>
      <c r="I6" s="1"/>
      <c r="J6" s="1"/>
      <c r="K6" s="1"/>
      <c r="L6" s="1"/>
      <c r="M6" s="1"/>
      <c r="N6" s="1"/>
      <c r="O6" s="1"/>
      <c r="P6" s="1"/>
    </row>
    <row r="7" spans="2:16" s="2" customFormat="1" ht="30.75" customHeight="1" thickBot="1">
      <c r="B7" s="108"/>
      <c r="C7" s="53" t="s">
        <v>210</v>
      </c>
      <c r="D7" s="9" t="s">
        <v>732</v>
      </c>
      <c r="E7" s="28"/>
      <c r="G7" s="1"/>
      <c r="H7" s="1"/>
      <c r="I7" s="1"/>
      <c r="J7" s="1"/>
      <c r="K7" s="1"/>
      <c r="L7" s="1"/>
      <c r="M7" s="1"/>
      <c r="N7" s="1"/>
      <c r="O7" s="1"/>
      <c r="P7" s="1"/>
    </row>
    <row r="8" spans="2:16" s="2" customFormat="1" hidden="1">
      <c r="B8" s="106"/>
      <c r="C8" s="107"/>
      <c r="D8" s="51"/>
      <c r="E8" s="28"/>
      <c r="G8" s="1"/>
      <c r="H8" s="1"/>
      <c r="I8" s="1"/>
      <c r="J8" s="1"/>
      <c r="K8" s="1"/>
      <c r="L8" s="1"/>
      <c r="M8" s="1"/>
      <c r="N8" s="1"/>
      <c r="O8" s="1"/>
      <c r="P8" s="1"/>
    </row>
    <row r="9" spans="2:16" s="2" customFormat="1" hidden="1">
      <c r="B9" s="106"/>
      <c r="C9" s="107"/>
      <c r="D9" s="51"/>
      <c r="E9" s="28"/>
      <c r="G9" s="1"/>
      <c r="H9" s="1"/>
      <c r="I9" s="1"/>
      <c r="J9" s="1"/>
      <c r="K9" s="1"/>
      <c r="L9" s="1"/>
      <c r="M9" s="1"/>
      <c r="N9" s="1"/>
      <c r="O9" s="1"/>
      <c r="P9" s="1"/>
    </row>
    <row r="10" spans="2:16" s="2" customFormat="1" hidden="1">
      <c r="B10" s="106"/>
      <c r="C10" s="107"/>
      <c r="D10" s="51"/>
      <c r="E10" s="28"/>
      <c r="G10" s="1"/>
      <c r="H10" s="1"/>
      <c r="I10" s="1"/>
      <c r="J10" s="1"/>
      <c r="K10" s="1"/>
      <c r="L10" s="1"/>
      <c r="M10" s="1"/>
      <c r="N10" s="1"/>
      <c r="O10" s="1"/>
      <c r="P10" s="1"/>
    </row>
    <row r="11" spans="2:16" s="2" customFormat="1" hidden="1">
      <c r="B11" s="106"/>
      <c r="C11" s="107"/>
      <c r="D11" s="51"/>
      <c r="E11" s="28"/>
      <c r="G11" s="1"/>
      <c r="H11" s="1"/>
      <c r="I11" s="1"/>
      <c r="J11" s="1"/>
      <c r="K11" s="1"/>
      <c r="L11" s="1"/>
      <c r="M11" s="1"/>
      <c r="N11" s="1"/>
      <c r="O11" s="1"/>
      <c r="P11" s="1"/>
    </row>
    <row r="12" spans="2:16" s="2" customFormat="1" ht="15.75" thickBot="1">
      <c r="B12" s="108"/>
      <c r="C12" s="59"/>
      <c r="D12" s="30"/>
      <c r="E12" s="28"/>
      <c r="G12" s="1"/>
      <c r="H12" s="1"/>
      <c r="I12" s="1"/>
      <c r="J12" s="1"/>
      <c r="K12" s="1"/>
      <c r="L12" s="1"/>
      <c r="M12" s="1"/>
      <c r="N12" s="1"/>
      <c r="O12" s="1"/>
      <c r="P12" s="1"/>
    </row>
    <row r="13" spans="2:16" s="2" customFormat="1" ht="206.1" customHeight="1" thickBot="1">
      <c r="B13" s="108"/>
      <c r="C13" s="54" t="s">
        <v>0</v>
      </c>
      <c r="D13" s="457" t="s">
        <v>921</v>
      </c>
      <c r="E13" s="28"/>
      <c r="G13" s="1"/>
      <c r="H13" s="1"/>
      <c r="I13" s="1"/>
      <c r="J13" s="1"/>
      <c r="K13" s="1"/>
      <c r="L13" s="1"/>
      <c r="M13" s="1"/>
      <c r="N13" s="1"/>
      <c r="O13" s="1"/>
      <c r="P13" s="1"/>
    </row>
    <row r="14" spans="2:16" s="2" customFormat="1" ht="15.75" thickBot="1">
      <c r="B14" s="108"/>
      <c r="C14" s="59"/>
      <c r="D14" s="30"/>
      <c r="E14" s="28"/>
      <c r="G14" s="1"/>
      <c r="H14" s="1" t="s">
        <v>1</v>
      </c>
      <c r="I14" s="1" t="s">
        <v>2</v>
      </c>
      <c r="J14" s="1"/>
      <c r="K14" s="1" t="s">
        <v>3</v>
      </c>
      <c r="L14" s="1" t="s">
        <v>4</v>
      </c>
      <c r="M14" s="1" t="s">
        <v>5</v>
      </c>
      <c r="N14" s="1" t="s">
        <v>6</v>
      </c>
      <c r="O14" s="1" t="s">
        <v>7</v>
      </c>
      <c r="P14" s="1" t="s">
        <v>8</v>
      </c>
    </row>
    <row r="15" spans="2:16" s="2" customFormat="1" ht="15.75" thickBot="1">
      <c r="B15" s="108"/>
      <c r="C15" s="55" t="s">
        <v>201</v>
      </c>
      <c r="D15" s="237" t="s">
        <v>769</v>
      </c>
      <c r="E15" s="28"/>
      <c r="G15" s="1"/>
      <c r="H15" s="3" t="s">
        <v>9</v>
      </c>
      <c r="I15" s="1" t="s">
        <v>10</v>
      </c>
      <c r="J15" s="1" t="s">
        <v>11</v>
      </c>
      <c r="K15" s="1" t="s">
        <v>12</v>
      </c>
      <c r="L15" s="1">
        <v>1</v>
      </c>
      <c r="M15" s="1">
        <v>1</v>
      </c>
      <c r="N15" s="1" t="s">
        <v>13</v>
      </c>
      <c r="O15" s="1" t="s">
        <v>14</v>
      </c>
      <c r="P15" s="1" t="s">
        <v>15</v>
      </c>
    </row>
    <row r="16" spans="2:16" s="2" customFormat="1" ht="29.25" customHeight="1" thickBot="1">
      <c r="B16" s="664" t="s">
        <v>257</v>
      </c>
      <c r="C16" s="665"/>
      <c r="D16" s="237" t="s">
        <v>801</v>
      </c>
      <c r="E16" s="28"/>
      <c r="G16" s="1"/>
      <c r="H16" s="3" t="s">
        <v>16</v>
      </c>
      <c r="I16" s="1" t="s">
        <v>17</v>
      </c>
      <c r="J16" s="1" t="s">
        <v>18</v>
      </c>
      <c r="K16" s="1" t="s">
        <v>19</v>
      </c>
      <c r="L16" s="1">
        <v>2</v>
      </c>
      <c r="M16" s="1">
        <v>2</v>
      </c>
      <c r="N16" s="1" t="s">
        <v>20</v>
      </c>
      <c r="O16" s="1" t="s">
        <v>21</v>
      </c>
      <c r="P16" s="1" t="s">
        <v>22</v>
      </c>
    </row>
    <row r="17" spans="2:16" s="2" customFormat="1" ht="15.75" thickBot="1">
      <c r="B17" s="108"/>
      <c r="C17" s="55" t="s">
        <v>206</v>
      </c>
      <c r="D17" s="9" t="s">
        <v>733</v>
      </c>
      <c r="E17" s="28"/>
      <c r="G17" s="1"/>
      <c r="H17" s="3" t="s">
        <v>23</v>
      </c>
      <c r="I17" s="1" t="s">
        <v>24</v>
      </c>
      <c r="J17" s="1"/>
      <c r="K17" s="1" t="s">
        <v>25</v>
      </c>
      <c r="L17" s="1">
        <v>3</v>
      </c>
      <c r="M17" s="1">
        <v>3</v>
      </c>
      <c r="N17" s="1" t="s">
        <v>26</v>
      </c>
      <c r="O17" s="1" t="s">
        <v>27</v>
      </c>
      <c r="P17" s="1" t="s">
        <v>28</v>
      </c>
    </row>
    <row r="18" spans="2:16" s="2" customFormat="1">
      <c r="B18" s="109"/>
      <c r="C18" s="54" t="s">
        <v>202</v>
      </c>
      <c r="D18" s="10" t="s">
        <v>734</v>
      </c>
      <c r="E18" s="28"/>
      <c r="G18" s="1"/>
      <c r="H18" s="3" t="s">
        <v>29</v>
      </c>
      <c r="I18" s="1"/>
      <c r="J18" s="1"/>
      <c r="K18" s="1" t="s">
        <v>30</v>
      </c>
      <c r="L18" s="1">
        <v>5</v>
      </c>
      <c r="M18" s="1">
        <v>5</v>
      </c>
      <c r="N18" s="1" t="s">
        <v>31</v>
      </c>
      <c r="O18" s="1" t="s">
        <v>32</v>
      </c>
      <c r="P18" s="1" t="s">
        <v>33</v>
      </c>
    </row>
    <row r="19" spans="2:16" s="2" customFormat="1" ht="44.25" customHeight="1" thickBot="1">
      <c r="B19" s="667" t="s">
        <v>203</v>
      </c>
      <c r="C19" s="668"/>
      <c r="D19" s="197" t="s">
        <v>731</v>
      </c>
      <c r="E19" s="28"/>
      <c r="G19" s="1"/>
      <c r="H19" s="3" t="s">
        <v>34</v>
      </c>
      <c r="I19" s="1"/>
      <c r="J19" s="1"/>
      <c r="K19" s="1" t="s">
        <v>35</v>
      </c>
      <c r="L19" s="1"/>
      <c r="M19" s="1"/>
      <c r="N19" s="1"/>
      <c r="O19" s="1" t="s">
        <v>36</v>
      </c>
      <c r="P19" s="1" t="s">
        <v>37</v>
      </c>
    </row>
    <row r="20" spans="2:16" s="2" customFormat="1">
      <c r="B20" s="108"/>
      <c r="C20" s="54"/>
      <c r="D20" s="30"/>
      <c r="E20" s="52"/>
      <c r="F20" s="3"/>
      <c r="G20" s="1"/>
      <c r="H20" s="1"/>
      <c r="J20" s="1"/>
      <c r="K20" s="1"/>
      <c r="L20" s="1"/>
      <c r="M20" s="1" t="s">
        <v>38</v>
      </c>
      <c r="N20" s="1" t="s">
        <v>39</v>
      </c>
    </row>
    <row r="21" spans="2:16" s="2" customFormat="1">
      <c r="B21" s="108"/>
      <c r="C21" s="110" t="s">
        <v>205</v>
      </c>
      <c r="D21" s="30"/>
      <c r="E21" s="52"/>
      <c r="F21" s="3"/>
      <c r="G21" s="1"/>
      <c r="H21" s="1"/>
      <c r="J21" s="1"/>
      <c r="K21" s="1"/>
      <c r="L21" s="1"/>
      <c r="M21" s="1" t="s">
        <v>40</v>
      </c>
      <c r="N21" s="1" t="s">
        <v>41</v>
      </c>
    </row>
    <row r="22" spans="2:16" s="2" customFormat="1" ht="15.75" thickBot="1">
      <c r="B22" s="108"/>
      <c r="C22" s="111" t="s">
        <v>208</v>
      </c>
      <c r="D22" s="30"/>
      <c r="E22" s="28"/>
      <c r="G22" s="1"/>
      <c r="H22" s="3" t="s">
        <v>42</v>
      </c>
      <c r="I22" s="1"/>
      <c r="J22" s="1"/>
      <c r="L22" s="1"/>
      <c r="M22" s="1"/>
      <c r="N22" s="1"/>
      <c r="O22" s="1" t="s">
        <v>43</v>
      </c>
      <c r="P22" s="1" t="s">
        <v>44</v>
      </c>
    </row>
    <row r="23" spans="2:16" s="2" customFormat="1">
      <c r="B23" s="664" t="s">
        <v>207</v>
      </c>
      <c r="C23" s="665"/>
      <c r="D23" s="662">
        <v>43749</v>
      </c>
      <c r="E23" s="28"/>
      <c r="G23" s="1"/>
      <c r="H23" s="3"/>
      <c r="I23" s="1"/>
      <c r="J23" s="1"/>
      <c r="L23" s="1"/>
      <c r="M23" s="1"/>
      <c r="N23" s="1"/>
      <c r="O23" s="1"/>
      <c r="P23" s="1"/>
    </row>
    <row r="24" spans="2:16" s="2" customFormat="1" ht="4.5" customHeight="1">
      <c r="B24" s="664"/>
      <c r="C24" s="665"/>
      <c r="D24" s="663"/>
      <c r="E24" s="28"/>
      <c r="G24" s="1"/>
      <c r="H24" s="3"/>
      <c r="I24" s="1"/>
      <c r="J24" s="1"/>
      <c r="L24" s="1"/>
      <c r="M24" s="1"/>
      <c r="N24" s="1"/>
      <c r="O24" s="1"/>
      <c r="P24" s="1"/>
    </row>
    <row r="25" spans="2:16" s="2" customFormat="1" ht="27.75" customHeight="1">
      <c r="B25" s="664" t="s">
        <v>261</v>
      </c>
      <c r="C25" s="665"/>
      <c r="D25" s="236">
        <v>43964</v>
      </c>
      <c r="E25" s="28"/>
      <c r="F25" s="1"/>
      <c r="G25" s="3"/>
      <c r="H25" s="1"/>
      <c r="I25" s="1"/>
      <c r="K25" s="1"/>
      <c r="L25" s="1"/>
      <c r="M25" s="1"/>
      <c r="N25" s="1" t="s">
        <v>45</v>
      </c>
      <c r="O25" s="1" t="s">
        <v>46</v>
      </c>
    </row>
    <row r="26" spans="2:16" s="2" customFormat="1" ht="32.25" customHeight="1">
      <c r="B26" s="664" t="s">
        <v>209</v>
      </c>
      <c r="C26" s="665"/>
      <c r="D26" s="236">
        <v>44132</v>
      </c>
      <c r="E26" s="28"/>
      <c r="F26" s="1"/>
      <c r="G26" s="3"/>
      <c r="H26" s="1"/>
      <c r="I26" s="1"/>
      <c r="K26" s="1"/>
      <c r="L26" s="1"/>
      <c r="M26" s="1"/>
      <c r="N26" s="1" t="s">
        <v>47</v>
      </c>
      <c r="O26" s="1" t="s">
        <v>48</v>
      </c>
    </row>
    <row r="27" spans="2:16" s="2" customFormat="1" ht="28.5" customHeight="1">
      <c r="B27" s="660" t="s">
        <v>658</v>
      </c>
      <c r="C27" s="666"/>
      <c r="D27" s="236">
        <v>45047</v>
      </c>
      <c r="E27" s="56"/>
      <c r="F27" s="1"/>
      <c r="G27" s="3"/>
      <c r="H27" s="1"/>
      <c r="I27" s="1"/>
      <c r="J27" s="1"/>
      <c r="K27" s="1"/>
      <c r="L27" s="1"/>
      <c r="M27" s="1"/>
      <c r="N27" s="1"/>
      <c r="O27" s="1"/>
    </row>
    <row r="28" spans="2:16" s="2" customFormat="1" ht="14.25" customHeight="1">
      <c r="B28" s="217"/>
      <c r="C28" s="218"/>
      <c r="D28" s="196"/>
      <c r="E28" s="56"/>
      <c r="F28" s="1"/>
      <c r="G28" s="3"/>
      <c r="H28" s="1"/>
      <c r="I28" s="1"/>
      <c r="J28" s="1"/>
      <c r="K28" s="1"/>
      <c r="L28" s="1"/>
      <c r="M28" s="1"/>
      <c r="N28" s="1"/>
      <c r="O28" s="1"/>
    </row>
    <row r="29" spans="2:16" s="2" customFormat="1">
      <c r="B29" s="219"/>
      <c r="C29" s="211" t="s">
        <v>657</v>
      </c>
      <c r="D29" s="238">
        <v>45957</v>
      </c>
      <c r="E29" s="28"/>
      <c r="F29" s="1"/>
      <c r="G29" s="3"/>
      <c r="H29" s="1"/>
      <c r="I29" s="1"/>
      <c r="J29" s="1"/>
      <c r="K29" s="1"/>
      <c r="L29" s="1"/>
      <c r="M29" s="1"/>
      <c r="N29" s="1"/>
      <c r="O29" s="1"/>
    </row>
    <row r="30" spans="2:16" s="2" customFormat="1" ht="38.25" customHeight="1">
      <c r="B30" s="660" t="s">
        <v>659</v>
      </c>
      <c r="C30" s="666"/>
      <c r="D30" s="669"/>
      <c r="E30" s="195"/>
      <c r="F30" s="1"/>
      <c r="G30" s="3"/>
      <c r="H30" s="1"/>
      <c r="I30" s="1"/>
      <c r="J30" s="1"/>
      <c r="K30" s="1"/>
      <c r="L30" s="1"/>
      <c r="M30" s="1"/>
      <c r="N30" s="1"/>
      <c r="O30" s="1"/>
    </row>
    <row r="31" spans="2:16" s="2" customFormat="1" ht="15.75" thickBot="1">
      <c r="B31" s="219"/>
      <c r="C31" s="220" t="s">
        <v>721</v>
      </c>
      <c r="D31" s="670"/>
      <c r="E31" s="195"/>
      <c r="F31" s="1"/>
      <c r="G31" s="3"/>
      <c r="H31" s="1"/>
      <c r="I31" s="1"/>
      <c r="J31" s="1"/>
      <c r="K31" s="1"/>
      <c r="L31" s="1"/>
      <c r="M31" s="1"/>
      <c r="N31" s="1"/>
      <c r="O31" s="1"/>
    </row>
    <row r="32" spans="2:16" s="2" customFormat="1">
      <c r="B32" s="193"/>
      <c r="C32" s="194"/>
      <c r="D32" s="57"/>
      <c r="E32" s="28"/>
      <c r="F32" s="1"/>
      <c r="G32" s="3"/>
      <c r="H32" s="1"/>
      <c r="I32" s="1"/>
      <c r="J32" s="1"/>
      <c r="K32" s="1"/>
      <c r="L32" s="1"/>
      <c r="M32" s="1"/>
      <c r="N32" s="1"/>
      <c r="O32" s="1"/>
    </row>
    <row r="33" spans="2:16" s="2" customFormat="1" ht="15.75" thickBot="1">
      <c r="B33" s="193"/>
      <c r="C33" s="194"/>
      <c r="D33" s="215" t="s">
        <v>710</v>
      </c>
      <c r="E33" s="28"/>
      <c r="F33" s="1"/>
      <c r="G33" s="3"/>
      <c r="H33" s="1"/>
      <c r="I33" s="1"/>
      <c r="J33" s="1"/>
      <c r="K33" s="1"/>
      <c r="L33" s="1"/>
      <c r="M33" s="1"/>
      <c r="N33" s="1"/>
      <c r="O33" s="1"/>
    </row>
    <row r="34" spans="2:16" s="2" customFormat="1" ht="24.95" customHeight="1" thickBot="1">
      <c r="B34" s="193"/>
      <c r="C34" s="221" t="s">
        <v>675</v>
      </c>
      <c r="D34" s="241"/>
      <c r="E34" s="28"/>
      <c r="F34" s="248"/>
      <c r="G34" s="3"/>
      <c r="H34" s="1"/>
      <c r="I34" s="1"/>
      <c r="J34" s="1"/>
      <c r="K34" s="1"/>
      <c r="L34" s="1"/>
      <c r="M34" s="1"/>
      <c r="N34" s="1"/>
      <c r="O34" s="1"/>
    </row>
    <row r="35" spans="2:16" s="2" customFormat="1" ht="27" thickBot="1">
      <c r="B35" s="193"/>
      <c r="C35" s="222" t="s">
        <v>665</v>
      </c>
      <c r="D35" s="242"/>
      <c r="E35" s="28"/>
      <c r="F35" s="1"/>
      <c r="G35" s="3"/>
      <c r="H35" s="1"/>
      <c r="I35" s="1"/>
      <c r="J35" s="1"/>
      <c r="K35" s="1"/>
      <c r="L35" s="1"/>
      <c r="M35" s="1"/>
      <c r="N35" s="1"/>
      <c r="O35" s="1"/>
    </row>
    <row r="36" spans="2:16" s="2" customFormat="1">
      <c r="B36" s="193"/>
      <c r="C36" s="223" t="s">
        <v>227</v>
      </c>
      <c r="D36" s="242"/>
      <c r="E36" s="28"/>
      <c r="F36" s="1"/>
      <c r="G36" s="3"/>
      <c r="H36" s="1"/>
      <c r="I36" s="1"/>
      <c r="J36" s="1"/>
      <c r="K36" s="1"/>
      <c r="L36" s="1"/>
      <c r="M36" s="1"/>
      <c r="N36" s="1"/>
      <c r="O36" s="1"/>
    </row>
    <row r="37" spans="2:16" s="2" customFormat="1" ht="57.75" customHeight="1" thickBot="1">
      <c r="B37" s="193"/>
      <c r="C37" s="224" t="s">
        <v>666</v>
      </c>
      <c r="D37" s="201"/>
      <c r="E37" s="28"/>
      <c r="F37" s="1"/>
      <c r="G37" s="3"/>
      <c r="H37" s="1"/>
      <c r="I37" s="1"/>
      <c r="J37" s="1"/>
      <c r="K37" s="1"/>
      <c r="L37" s="1"/>
      <c r="M37" s="1"/>
      <c r="N37" s="1"/>
      <c r="O37" s="1"/>
    </row>
    <row r="38" spans="2:16" s="2" customFormat="1">
      <c r="B38" s="193"/>
      <c r="C38" s="194"/>
      <c r="D38" s="57"/>
      <c r="E38" s="30"/>
      <c r="F38" s="202"/>
      <c r="G38" s="3"/>
      <c r="H38" s="1"/>
      <c r="I38" s="1"/>
      <c r="J38" s="1"/>
      <c r="K38" s="1"/>
      <c r="L38" s="1"/>
      <c r="M38" s="1"/>
      <c r="N38" s="1"/>
      <c r="O38" s="1"/>
    </row>
    <row r="39" spans="2:16" s="2" customFormat="1" ht="10.5" customHeight="1">
      <c r="B39" s="193"/>
      <c r="C39" s="194"/>
      <c r="D39" s="57"/>
      <c r="E39" s="30"/>
      <c r="F39" s="202"/>
      <c r="G39" s="3"/>
      <c r="H39" s="1"/>
      <c r="I39" s="1"/>
      <c r="J39" s="1"/>
      <c r="K39" s="1"/>
      <c r="L39" s="1"/>
      <c r="M39" s="1"/>
      <c r="N39" s="1"/>
      <c r="O39" s="1"/>
    </row>
    <row r="40" spans="2:16" s="2" customFormat="1" ht="30" customHeight="1" thickBot="1">
      <c r="B40" s="108"/>
      <c r="C40" s="59"/>
      <c r="D40" s="225" t="s">
        <v>711</v>
      </c>
      <c r="E40" s="30"/>
      <c r="F40" s="202"/>
      <c r="G40" s="1"/>
      <c r="H40" s="3" t="s">
        <v>49</v>
      </c>
      <c r="I40" s="1"/>
      <c r="J40" s="1"/>
      <c r="K40" s="1"/>
      <c r="L40" s="1"/>
      <c r="M40" s="1"/>
      <c r="N40" s="1"/>
      <c r="O40" s="1"/>
      <c r="P40" s="1"/>
    </row>
    <row r="41" spans="2:16" s="2" customFormat="1" ht="80.25" customHeight="1" thickBot="1">
      <c r="B41" s="108"/>
      <c r="C41" s="59"/>
      <c r="D41" s="249" t="s">
        <v>770</v>
      </c>
      <c r="E41" s="28"/>
      <c r="F41" s="4"/>
      <c r="G41" s="1"/>
      <c r="H41" s="3" t="s">
        <v>50</v>
      </c>
      <c r="I41" s="1"/>
      <c r="J41" s="1"/>
      <c r="K41" s="1"/>
      <c r="L41" s="1"/>
      <c r="M41" s="1"/>
      <c r="N41" s="1"/>
      <c r="O41" s="1"/>
      <c r="P41" s="1"/>
    </row>
    <row r="42" spans="2:16" s="2" customFormat="1" ht="32.25" customHeight="1" thickBot="1">
      <c r="B42" s="664" t="s">
        <v>712</v>
      </c>
      <c r="C42" s="671"/>
      <c r="D42" s="30"/>
      <c r="E42" s="28"/>
      <c r="G42" s="1"/>
      <c r="H42" s="3" t="s">
        <v>51</v>
      </c>
      <c r="I42" s="1"/>
      <c r="J42" s="1"/>
      <c r="K42" s="1"/>
      <c r="L42" s="1"/>
      <c r="M42" s="1"/>
      <c r="N42" s="1"/>
      <c r="O42" s="1"/>
      <c r="P42" s="1"/>
    </row>
    <row r="43" spans="2:16" s="2" customFormat="1" ht="17.25" customHeight="1" thickBot="1">
      <c r="B43" s="664"/>
      <c r="C43" s="671"/>
      <c r="D43" s="239" t="s">
        <v>735</v>
      </c>
      <c r="E43" s="28"/>
      <c r="G43" s="1"/>
      <c r="H43" s="3" t="s">
        <v>52</v>
      </c>
      <c r="I43" s="1"/>
      <c r="J43" s="1"/>
      <c r="K43" s="1"/>
      <c r="L43" s="1"/>
      <c r="M43" s="1"/>
      <c r="N43" s="1"/>
      <c r="O43" s="1"/>
      <c r="P43" s="1"/>
    </row>
    <row r="44" spans="2:16" s="2" customFormat="1">
      <c r="B44" s="108"/>
      <c r="C44" s="59"/>
      <c r="D44" s="30"/>
      <c r="E44" s="28"/>
      <c r="F44" s="4"/>
      <c r="G44" s="1"/>
      <c r="H44" s="3" t="s">
        <v>53</v>
      </c>
      <c r="I44" s="1"/>
      <c r="J44" s="1"/>
      <c r="K44" s="1"/>
      <c r="L44" s="1"/>
      <c r="M44" s="1"/>
      <c r="N44" s="1"/>
      <c r="O44" s="1"/>
      <c r="P44" s="1"/>
    </row>
    <row r="45" spans="2:16" s="2" customFormat="1">
      <c r="B45" s="108"/>
      <c r="C45" s="211" t="s">
        <v>54</v>
      </c>
      <c r="D45" s="30"/>
      <c r="E45" s="28"/>
      <c r="G45" s="1"/>
      <c r="H45" s="3" t="s">
        <v>55</v>
      </c>
      <c r="I45" s="1"/>
      <c r="J45" s="1"/>
      <c r="K45" s="1"/>
      <c r="L45" s="1"/>
      <c r="M45" s="1"/>
      <c r="N45" s="1"/>
      <c r="O45" s="1"/>
      <c r="P45" s="1"/>
    </row>
    <row r="46" spans="2:16" s="2" customFormat="1" ht="31.5" customHeight="1" thickBot="1">
      <c r="B46" s="660" t="s">
        <v>722</v>
      </c>
      <c r="C46" s="661"/>
      <c r="D46" s="30"/>
      <c r="E46" s="28"/>
      <c r="G46" s="1"/>
      <c r="H46" s="3" t="s">
        <v>56</v>
      </c>
      <c r="I46" s="1"/>
      <c r="J46" s="1"/>
      <c r="K46" s="1"/>
      <c r="L46" s="1"/>
      <c r="M46" s="1"/>
      <c r="N46" s="1"/>
      <c r="O46" s="1"/>
      <c r="P46" s="1"/>
    </row>
    <row r="47" spans="2:16" s="2" customFormat="1">
      <c r="B47" s="108"/>
      <c r="C47" s="59" t="s">
        <v>57</v>
      </c>
      <c r="D47" s="459" t="s">
        <v>737</v>
      </c>
      <c r="E47" s="28"/>
      <c r="G47" s="1"/>
      <c r="H47" s="3" t="s">
        <v>58</v>
      </c>
      <c r="I47" s="1"/>
      <c r="J47" s="1"/>
      <c r="K47" s="1"/>
      <c r="L47" s="1"/>
      <c r="M47" s="1"/>
      <c r="N47" s="1"/>
      <c r="O47" s="1"/>
      <c r="P47" s="1"/>
    </row>
    <row r="48" spans="2:16" s="2" customFormat="1">
      <c r="B48" s="108"/>
      <c r="C48" s="59" t="s">
        <v>59</v>
      </c>
      <c r="D48" s="458" t="s">
        <v>738</v>
      </c>
      <c r="E48" s="28"/>
      <c r="G48" s="1"/>
      <c r="H48" s="3" t="s">
        <v>60</v>
      </c>
      <c r="I48" s="1"/>
      <c r="J48" s="1"/>
      <c r="K48" s="1"/>
      <c r="L48" s="1"/>
      <c r="M48" s="1"/>
      <c r="N48" s="1"/>
      <c r="O48" s="1"/>
      <c r="P48" s="1"/>
    </row>
    <row r="49" spans="1:16" s="2" customFormat="1" ht="15.75" thickBot="1">
      <c r="B49" s="108"/>
      <c r="C49" s="59" t="s">
        <v>61</v>
      </c>
      <c r="D49" s="13"/>
      <c r="E49" s="28"/>
      <c r="G49" s="1"/>
      <c r="H49" s="3" t="s">
        <v>62</v>
      </c>
      <c r="I49" s="1"/>
      <c r="J49" s="1"/>
      <c r="K49" s="1"/>
      <c r="L49" s="1"/>
      <c r="M49" s="1"/>
      <c r="N49" s="1"/>
      <c r="O49" s="1"/>
      <c r="P49" s="1"/>
    </row>
    <row r="50" spans="1:16" s="2" customFormat="1" ht="3.75" customHeight="1">
      <c r="B50" s="108"/>
      <c r="C50" s="59"/>
      <c r="D50" s="200"/>
      <c r="E50" s="28"/>
      <c r="G50" s="1"/>
      <c r="H50" s="3"/>
      <c r="I50" s="1"/>
      <c r="J50" s="1"/>
      <c r="K50" s="1"/>
      <c r="L50" s="1"/>
      <c r="M50" s="1"/>
      <c r="N50" s="1"/>
      <c r="O50" s="1"/>
      <c r="P50" s="1"/>
    </row>
    <row r="51" spans="1:16" s="2" customFormat="1" ht="27.75" customHeight="1">
      <c r="B51" s="660" t="s">
        <v>723</v>
      </c>
      <c r="C51" s="661"/>
      <c r="D51" s="200"/>
      <c r="E51" s="28"/>
      <c r="G51" s="1"/>
      <c r="H51" s="3"/>
      <c r="I51" s="1"/>
      <c r="J51" s="1"/>
      <c r="K51" s="1"/>
      <c r="L51" s="1"/>
      <c r="M51" s="1"/>
      <c r="N51" s="1"/>
      <c r="O51" s="1"/>
      <c r="P51" s="1"/>
    </row>
    <row r="52" spans="1:16" s="2" customFormat="1" ht="15" customHeight="1" thickBot="1">
      <c r="B52" s="660"/>
      <c r="C52" s="661"/>
      <c r="D52" s="30"/>
      <c r="E52" s="28"/>
      <c r="G52" s="1"/>
      <c r="H52" s="3" t="s">
        <v>63</v>
      </c>
      <c r="I52" s="1"/>
      <c r="J52" s="1"/>
      <c r="K52" s="1"/>
      <c r="L52" s="1"/>
      <c r="M52" s="1"/>
      <c r="N52" s="1"/>
      <c r="O52" s="1"/>
      <c r="P52" s="1"/>
    </row>
    <row r="53" spans="1:16" s="2" customFormat="1">
      <c r="B53" s="108"/>
      <c r="C53" s="59" t="s">
        <v>57</v>
      </c>
      <c r="D53" s="12" t="s">
        <v>731</v>
      </c>
      <c r="E53" s="28"/>
      <c r="G53" s="1"/>
      <c r="H53" s="3" t="s">
        <v>64</v>
      </c>
      <c r="I53" s="1"/>
      <c r="J53" s="1"/>
      <c r="K53" s="1"/>
      <c r="L53" s="1"/>
      <c r="M53" s="1"/>
      <c r="N53" s="1"/>
      <c r="O53" s="1"/>
      <c r="P53" s="1"/>
    </row>
    <row r="54" spans="1:16" s="2" customFormat="1">
      <c r="B54" s="108"/>
      <c r="C54" s="59" t="s">
        <v>59</v>
      </c>
      <c r="D54" s="11"/>
      <c r="E54" s="28"/>
      <c r="G54" s="1"/>
      <c r="H54" s="3" t="s">
        <v>65</v>
      </c>
      <c r="I54" s="1"/>
      <c r="J54" s="1"/>
      <c r="K54" s="1"/>
      <c r="L54" s="1"/>
      <c r="M54" s="1"/>
      <c r="N54" s="1"/>
      <c r="O54" s="1"/>
      <c r="P54" s="1"/>
    </row>
    <row r="55" spans="1:16" s="2" customFormat="1" ht="15.75" thickBot="1">
      <c r="B55" s="108"/>
      <c r="C55" s="59" t="s">
        <v>61</v>
      </c>
      <c r="D55" s="13"/>
      <c r="E55" s="28"/>
      <c r="G55" s="1"/>
      <c r="H55" s="3" t="s">
        <v>66</v>
      </c>
      <c r="I55" s="1"/>
      <c r="J55" s="1"/>
      <c r="K55" s="1"/>
      <c r="L55" s="1"/>
      <c r="M55" s="1"/>
      <c r="N55" s="1"/>
      <c r="O55" s="1"/>
      <c r="P55" s="1"/>
    </row>
    <row r="56" spans="1:16" s="2" customFormat="1" ht="15.75" thickBot="1">
      <c r="B56" s="108"/>
      <c r="C56" s="55" t="s">
        <v>262</v>
      </c>
      <c r="D56" s="30"/>
      <c r="E56" s="28"/>
      <c r="G56" s="1"/>
      <c r="H56" s="3" t="s">
        <v>67</v>
      </c>
      <c r="I56" s="1"/>
      <c r="J56" s="1"/>
      <c r="K56" s="1"/>
      <c r="L56" s="1"/>
      <c r="M56" s="1"/>
      <c r="N56" s="1"/>
      <c r="O56" s="1"/>
      <c r="P56" s="1"/>
    </row>
    <row r="57" spans="1:16" s="2" customFormat="1">
      <c r="B57" s="108"/>
      <c r="C57" s="59" t="s">
        <v>57</v>
      </c>
      <c r="D57" s="12" t="s">
        <v>736</v>
      </c>
      <c r="E57" s="28"/>
      <c r="G57" s="1"/>
      <c r="H57" s="3" t="s">
        <v>68</v>
      </c>
      <c r="I57" s="1"/>
      <c r="J57" s="1"/>
      <c r="K57" s="1"/>
      <c r="L57" s="1"/>
      <c r="M57" s="1"/>
      <c r="N57" s="1"/>
      <c r="O57" s="1"/>
      <c r="P57" s="1"/>
    </row>
    <row r="58" spans="1:16" s="2" customFormat="1">
      <c r="B58" s="108"/>
      <c r="C58" s="59" t="s">
        <v>59</v>
      </c>
      <c r="D58" s="458" t="s">
        <v>739</v>
      </c>
      <c r="E58" s="28"/>
      <c r="G58" s="1"/>
      <c r="H58" s="3" t="s">
        <v>69</v>
      </c>
      <c r="I58" s="1"/>
      <c r="J58" s="1"/>
      <c r="K58" s="1"/>
      <c r="L58" s="1"/>
      <c r="M58" s="1"/>
      <c r="N58" s="1"/>
      <c r="O58" s="1"/>
      <c r="P58" s="1"/>
    </row>
    <row r="59" spans="1:16" ht="15.75" thickBot="1">
      <c r="A59" s="2"/>
      <c r="B59" s="108"/>
      <c r="C59" s="59" t="s">
        <v>61</v>
      </c>
      <c r="D59" s="13"/>
      <c r="E59" s="28"/>
      <c r="H59" s="3" t="s">
        <v>70</v>
      </c>
    </row>
    <row r="60" spans="1:16" ht="15.75" thickBot="1">
      <c r="B60" s="108"/>
      <c r="C60" s="55" t="s">
        <v>204</v>
      </c>
      <c r="D60" s="30"/>
      <c r="E60" s="28"/>
      <c r="H60" s="3" t="s">
        <v>71</v>
      </c>
    </row>
    <row r="61" spans="1:16">
      <c r="B61" s="108"/>
      <c r="C61" s="59" t="s">
        <v>57</v>
      </c>
      <c r="D61" s="12" t="s">
        <v>773</v>
      </c>
      <c r="E61" s="28"/>
      <c r="H61" s="3" t="s">
        <v>72</v>
      </c>
    </row>
    <row r="62" spans="1:16">
      <c r="B62" s="108"/>
      <c r="C62" s="59" t="s">
        <v>59</v>
      </c>
      <c r="D62" s="240" t="s">
        <v>774</v>
      </c>
      <c r="E62" s="28"/>
      <c r="H62" s="3" t="s">
        <v>73</v>
      </c>
    </row>
    <row r="63" spans="1:16" ht="15.75" thickBot="1">
      <c r="B63" s="108"/>
      <c r="C63" s="59" t="s">
        <v>61</v>
      </c>
      <c r="D63" s="657"/>
      <c r="E63" s="28"/>
      <c r="H63" s="3" t="s">
        <v>74</v>
      </c>
    </row>
    <row r="64" spans="1:16" ht="15.75" thickBot="1">
      <c r="B64" s="108"/>
      <c r="C64" s="55" t="s">
        <v>204</v>
      </c>
      <c r="D64" s="30"/>
      <c r="E64" s="28"/>
      <c r="H64" s="3" t="s">
        <v>75</v>
      </c>
    </row>
    <row r="65" spans="2:8">
      <c r="B65" s="108"/>
      <c r="C65" s="59" t="s">
        <v>57</v>
      </c>
      <c r="D65" s="12"/>
      <c r="E65" s="28"/>
      <c r="H65" s="3" t="s">
        <v>76</v>
      </c>
    </row>
    <row r="66" spans="2:8">
      <c r="B66" s="108"/>
      <c r="C66" s="59" t="s">
        <v>59</v>
      </c>
      <c r="D66" s="11"/>
      <c r="E66" s="28"/>
      <c r="H66" s="3" t="s">
        <v>77</v>
      </c>
    </row>
    <row r="67" spans="2:8" ht="15.75" thickBot="1">
      <c r="B67" s="108"/>
      <c r="C67" s="59" t="s">
        <v>61</v>
      </c>
      <c r="D67" s="13"/>
      <c r="E67" s="28"/>
      <c r="H67" s="3" t="s">
        <v>78</v>
      </c>
    </row>
    <row r="68" spans="2:8" ht="15.75" thickBot="1">
      <c r="B68" s="108"/>
      <c r="C68" s="55" t="s">
        <v>204</v>
      </c>
      <c r="D68" s="30"/>
      <c r="E68" s="28"/>
      <c r="H68" s="3" t="s">
        <v>79</v>
      </c>
    </row>
    <row r="69" spans="2:8">
      <c r="B69" s="108"/>
      <c r="C69" s="59" t="s">
        <v>57</v>
      </c>
      <c r="D69" s="12"/>
      <c r="E69" s="28"/>
      <c r="H69" s="3" t="s">
        <v>80</v>
      </c>
    </row>
    <row r="70" spans="2:8">
      <c r="B70" s="108"/>
      <c r="C70" s="59" t="s">
        <v>59</v>
      </c>
      <c r="D70" s="11"/>
      <c r="E70" s="28"/>
      <c r="H70" s="3" t="s">
        <v>81</v>
      </c>
    </row>
    <row r="71" spans="2:8" ht="15.75" thickBot="1">
      <c r="B71" s="108"/>
      <c r="C71" s="59" t="s">
        <v>61</v>
      </c>
      <c r="D71" s="13"/>
      <c r="E71" s="28"/>
      <c r="H71" s="3" t="s">
        <v>82</v>
      </c>
    </row>
    <row r="72" spans="2:8" ht="15.75" thickBot="1">
      <c r="B72" s="112"/>
      <c r="C72" s="113"/>
      <c r="D72" s="60"/>
      <c r="E72" s="39"/>
      <c r="H72" s="3" t="s">
        <v>83</v>
      </c>
    </row>
    <row r="73" spans="2:8">
      <c r="H73" s="3" t="s">
        <v>84</v>
      </c>
    </row>
    <row r="74" spans="2:8" ht="14.45" customHeight="1">
      <c r="H74" s="3" t="s">
        <v>85</v>
      </c>
    </row>
    <row r="75" spans="2:8">
      <c r="H75" s="3" t="s">
        <v>86</v>
      </c>
    </row>
    <row r="76" spans="2:8" ht="14.25" customHeight="1">
      <c r="H76" s="3" t="s">
        <v>87</v>
      </c>
    </row>
    <row r="77" spans="2:8">
      <c r="H77" s="3" t="s">
        <v>88</v>
      </c>
    </row>
    <row r="78" spans="2:8">
      <c r="H78" s="3" t="s">
        <v>89</v>
      </c>
    </row>
    <row r="79" spans="2:8" ht="14.25" customHeight="1">
      <c r="H79" s="3" t="s">
        <v>90</v>
      </c>
    </row>
    <row r="80" spans="2:8">
      <c r="H80" s="3" t="s">
        <v>91</v>
      </c>
    </row>
    <row r="81" spans="8:8">
      <c r="H81" s="3" t="s">
        <v>92</v>
      </c>
    </row>
    <row r="82" spans="8:8">
      <c r="H82" s="3" t="s">
        <v>93</v>
      </c>
    </row>
    <row r="83" spans="8:8">
      <c r="H83" s="3" t="s">
        <v>94</v>
      </c>
    </row>
    <row r="84" spans="8:8">
      <c r="H84" s="3" t="s">
        <v>95</v>
      </c>
    </row>
    <row r="85" spans="8:8">
      <c r="H85" s="3" t="s">
        <v>96</v>
      </c>
    </row>
    <row r="86" spans="8:8">
      <c r="H86" s="3" t="s">
        <v>97</v>
      </c>
    </row>
    <row r="87" spans="8:8">
      <c r="H87" s="3" t="s">
        <v>98</v>
      </c>
    </row>
    <row r="88" spans="8:8">
      <c r="H88" s="3" t="s">
        <v>99</v>
      </c>
    </row>
    <row r="89" spans="8:8">
      <c r="H89" s="3" t="s">
        <v>100</v>
      </c>
    </row>
    <row r="90" spans="8:8">
      <c r="H90" s="3" t="s">
        <v>101</v>
      </c>
    </row>
    <row r="91" spans="8:8">
      <c r="H91" s="3" t="s">
        <v>102</v>
      </c>
    </row>
    <row r="92" spans="8:8">
      <c r="H92" s="3" t="s">
        <v>103</v>
      </c>
    </row>
    <row r="93" spans="8:8">
      <c r="H93" s="3" t="s">
        <v>104</v>
      </c>
    </row>
    <row r="94" spans="8:8">
      <c r="H94" s="3" t="s">
        <v>105</v>
      </c>
    </row>
    <row r="95" spans="8:8">
      <c r="H95" s="3" t="s">
        <v>106</v>
      </c>
    </row>
    <row r="96" spans="8:8">
      <c r="H96" s="3" t="s">
        <v>107</v>
      </c>
    </row>
    <row r="97" spans="8:8">
      <c r="H97" s="3" t="s">
        <v>108</v>
      </c>
    </row>
    <row r="98" spans="8:8">
      <c r="H98" s="3" t="s">
        <v>109</v>
      </c>
    </row>
    <row r="99" spans="8:8">
      <c r="H99" s="3" t="s">
        <v>110</v>
      </c>
    </row>
    <row r="100" spans="8:8">
      <c r="H100" s="3" t="s">
        <v>111</v>
      </c>
    </row>
    <row r="101" spans="8:8">
      <c r="H101" s="3" t="s">
        <v>112</v>
      </c>
    </row>
    <row r="102" spans="8:8">
      <c r="H102" s="3" t="s">
        <v>113</v>
      </c>
    </row>
    <row r="103" spans="8:8">
      <c r="H103" s="3" t="s">
        <v>114</v>
      </c>
    </row>
    <row r="104" spans="8:8">
      <c r="H104" s="3" t="s">
        <v>115</v>
      </c>
    </row>
    <row r="105" spans="8:8">
      <c r="H105" s="3" t="s">
        <v>116</v>
      </c>
    </row>
    <row r="106" spans="8:8">
      <c r="H106" s="3" t="s">
        <v>117</v>
      </c>
    </row>
    <row r="107" spans="8:8">
      <c r="H107" s="3" t="s">
        <v>118</v>
      </c>
    </row>
    <row r="108" spans="8:8">
      <c r="H108" s="3" t="s">
        <v>119</v>
      </c>
    </row>
    <row r="109" spans="8:8">
      <c r="H109" s="3" t="s">
        <v>120</v>
      </c>
    </row>
    <row r="110" spans="8:8">
      <c r="H110" s="3" t="s">
        <v>121</v>
      </c>
    </row>
    <row r="111" spans="8:8">
      <c r="H111" s="3" t="s">
        <v>122</v>
      </c>
    </row>
    <row r="112" spans="8:8">
      <c r="H112" s="3" t="s">
        <v>123</v>
      </c>
    </row>
    <row r="113" spans="8:8">
      <c r="H113" s="3" t="s">
        <v>124</v>
      </c>
    </row>
    <row r="114" spans="8:8">
      <c r="H114" s="3" t="s">
        <v>125</v>
      </c>
    </row>
    <row r="115" spans="8:8">
      <c r="H115" s="3" t="s">
        <v>126</v>
      </c>
    </row>
    <row r="116" spans="8:8">
      <c r="H116" s="3" t="s">
        <v>127</v>
      </c>
    </row>
    <row r="117" spans="8:8">
      <c r="H117" s="3" t="s">
        <v>128</v>
      </c>
    </row>
    <row r="118" spans="8:8">
      <c r="H118" s="3" t="s">
        <v>129</v>
      </c>
    </row>
    <row r="119" spans="8:8">
      <c r="H119" s="3" t="s">
        <v>130</v>
      </c>
    </row>
    <row r="120" spans="8:8">
      <c r="H120" s="3" t="s">
        <v>131</v>
      </c>
    </row>
    <row r="121" spans="8:8">
      <c r="H121" s="3" t="s">
        <v>132</v>
      </c>
    </row>
    <row r="122" spans="8:8">
      <c r="H122" s="3" t="s">
        <v>133</v>
      </c>
    </row>
    <row r="123" spans="8:8">
      <c r="H123" s="3" t="s">
        <v>134</v>
      </c>
    </row>
    <row r="124" spans="8:8">
      <c r="H124" s="3" t="s">
        <v>135</v>
      </c>
    </row>
    <row r="125" spans="8:8">
      <c r="H125" s="3" t="s">
        <v>136</v>
      </c>
    </row>
    <row r="126" spans="8:8">
      <c r="H126" s="3" t="s">
        <v>137</v>
      </c>
    </row>
    <row r="127" spans="8:8">
      <c r="H127" s="3" t="s">
        <v>138</v>
      </c>
    </row>
    <row r="128" spans="8:8">
      <c r="H128" s="3" t="s">
        <v>139</v>
      </c>
    </row>
    <row r="129" spans="8:8">
      <c r="H129" s="3" t="s">
        <v>140</v>
      </c>
    </row>
    <row r="130" spans="8:8">
      <c r="H130" s="3" t="s">
        <v>141</v>
      </c>
    </row>
    <row r="131" spans="8:8">
      <c r="H131" s="3" t="s">
        <v>142</v>
      </c>
    </row>
    <row r="132" spans="8:8">
      <c r="H132" s="3" t="s">
        <v>143</v>
      </c>
    </row>
    <row r="133" spans="8:8">
      <c r="H133" s="3" t="s">
        <v>144</v>
      </c>
    </row>
    <row r="134" spans="8:8">
      <c r="H134" s="3" t="s">
        <v>145</v>
      </c>
    </row>
    <row r="135" spans="8:8">
      <c r="H135" s="3" t="s">
        <v>146</v>
      </c>
    </row>
    <row r="136" spans="8:8">
      <c r="H136" s="3" t="s">
        <v>147</v>
      </c>
    </row>
    <row r="137" spans="8:8">
      <c r="H137" s="3" t="s">
        <v>148</v>
      </c>
    </row>
    <row r="138" spans="8:8">
      <c r="H138" s="3" t="s">
        <v>149</v>
      </c>
    </row>
    <row r="139" spans="8:8">
      <c r="H139" s="3" t="s">
        <v>150</v>
      </c>
    </row>
    <row r="140" spans="8:8">
      <c r="H140" s="3" t="s">
        <v>151</v>
      </c>
    </row>
    <row r="141" spans="8:8">
      <c r="H141" s="3" t="s">
        <v>152</v>
      </c>
    </row>
    <row r="142" spans="8:8">
      <c r="H142" s="3" t="s">
        <v>153</v>
      </c>
    </row>
    <row r="143" spans="8:8">
      <c r="H143" s="3" t="s">
        <v>154</v>
      </c>
    </row>
    <row r="144" spans="8:8">
      <c r="H144" s="3" t="s">
        <v>155</v>
      </c>
    </row>
    <row r="145" spans="8:8">
      <c r="H145" s="3" t="s">
        <v>156</v>
      </c>
    </row>
    <row r="146" spans="8:8">
      <c r="H146" s="3" t="s">
        <v>157</v>
      </c>
    </row>
    <row r="147" spans="8:8">
      <c r="H147" s="3" t="s">
        <v>158</v>
      </c>
    </row>
    <row r="148" spans="8:8">
      <c r="H148" s="3" t="s">
        <v>159</v>
      </c>
    </row>
    <row r="149" spans="8:8">
      <c r="H149" s="3" t="s">
        <v>160</v>
      </c>
    </row>
    <row r="150" spans="8:8">
      <c r="H150" s="3" t="s">
        <v>161</v>
      </c>
    </row>
    <row r="151" spans="8:8">
      <c r="H151" s="3" t="s">
        <v>162</v>
      </c>
    </row>
    <row r="152" spans="8:8">
      <c r="H152" s="3" t="s">
        <v>163</v>
      </c>
    </row>
    <row r="153" spans="8:8">
      <c r="H153" s="3" t="s">
        <v>164</v>
      </c>
    </row>
    <row r="154" spans="8:8">
      <c r="H154" s="3" t="s">
        <v>165</v>
      </c>
    </row>
    <row r="155" spans="8:8">
      <c r="H155" s="3" t="s">
        <v>166</v>
      </c>
    </row>
    <row r="156" spans="8:8">
      <c r="H156" s="3" t="s">
        <v>167</v>
      </c>
    </row>
    <row r="157" spans="8:8">
      <c r="H157" s="3" t="s">
        <v>168</v>
      </c>
    </row>
    <row r="158" spans="8:8">
      <c r="H158" s="3" t="s">
        <v>169</v>
      </c>
    </row>
    <row r="159" spans="8:8">
      <c r="H159" s="3" t="s">
        <v>170</v>
      </c>
    </row>
    <row r="160" spans="8:8">
      <c r="H160" s="3" t="s">
        <v>171</v>
      </c>
    </row>
    <row r="161" spans="8:8">
      <c r="H161" s="3" t="s">
        <v>172</v>
      </c>
    </row>
    <row r="162" spans="8:8">
      <c r="H162" s="3" t="s">
        <v>173</v>
      </c>
    </row>
    <row r="163" spans="8:8">
      <c r="H163" s="3" t="s">
        <v>174</v>
      </c>
    </row>
    <row r="164" spans="8:8">
      <c r="H164" s="3" t="s">
        <v>175</v>
      </c>
    </row>
    <row r="165" spans="8:8">
      <c r="H165" s="3" t="s">
        <v>176</v>
      </c>
    </row>
    <row r="166" spans="8:8">
      <c r="H166" s="3" t="s">
        <v>177</v>
      </c>
    </row>
    <row r="167" spans="8:8">
      <c r="H167" s="3" t="s">
        <v>178</v>
      </c>
    </row>
    <row r="168" spans="8:8">
      <c r="H168" s="3" t="s">
        <v>179</v>
      </c>
    </row>
    <row r="169" spans="8:8">
      <c r="H169" s="3" t="s">
        <v>180</v>
      </c>
    </row>
    <row r="170" spans="8:8">
      <c r="H170" s="3" t="s">
        <v>181</v>
      </c>
    </row>
    <row r="171" spans="8:8">
      <c r="H171" s="3" t="s">
        <v>182</v>
      </c>
    </row>
    <row r="172" spans="8:8">
      <c r="H172" s="3" t="s">
        <v>183</v>
      </c>
    </row>
    <row r="173" spans="8:8">
      <c r="H173" s="3" t="s">
        <v>184</v>
      </c>
    </row>
    <row r="174" spans="8:8">
      <c r="H174" s="3" t="s">
        <v>185</v>
      </c>
    </row>
    <row r="175" spans="8:8">
      <c r="H175" s="3" t="s">
        <v>186</v>
      </c>
    </row>
    <row r="176" spans="8:8">
      <c r="H176" s="3" t="s">
        <v>187</v>
      </c>
    </row>
    <row r="177" spans="8:8">
      <c r="H177" s="3" t="s">
        <v>188</v>
      </c>
    </row>
    <row r="178" spans="8:8">
      <c r="H178" s="3" t="s">
        <v>189</v>
      </c>
    </row>
    <row r="179" spans="8:8">
      <c r="H179" s="3" t="s">
        <v>190</v>
      </c>
    </row>
    <row r="180" spans="8:8">
      <c r="H180" s="3" t="s">
        <v>191</v>
      </c>
    </row>
    <row r="181" spans="8:8">
      <c r="H181" s="3" t="s">
        <v>192</v>
      </c>
    </row>
    <row r="182" spans="8:8">
      <c r="H182" s="3" t="s">
        <v>193</v>
      </c>
    </row>
    <row r="183" spans="8:8">
      <c r="H183" s="3" t="s">
        <v>194</v>
      </c>
    </row>
    <row r="184" spans="8:8">
      <c r="H184" s="3" t="s">
        <v>195</v>
      </c>
    </row>
    <row r="185" spans="8:8">
      <c r="H185" s="3" t="s">
        <v>196</v>
      </c>
    </row>
    <row r="186" spans="8:8">
      <c r="H186" s="3" t="s">
        <v>197</v>
      </c>
    </row>
    <row r="187" spans="8:8">
      <c r="H187" s="3" t="s">
        <v>198</v>
      </c>
    </row>
    <row r="188" spans="8:8">
      <c r="H188" s="3" t="s">
        <v>199</v>
      </c>
    </row>
    <row r="189" spans="8:8">
      <c r="H189" s="3" t="s">
        <v>200</v>
      </c>
    </row>
  </sheetData>
  <mergeCells count="12">
    <mergeCell ref="B51:C52"/>
    <mergeCell ref="D23:D24"/>
    <mergeCell ref="B16:C16"/>
    <mergeCell ref="B27:C27"/>
    <mergeCell ref="B46:C46"/>
    <mergeCell ref="B26:C26"/>
    <mergeCell ref="B19:C19"/>
    <mergeCell ref="B23:C24"/>
    <mergeCell ref="B25:C25"/>
    <mergeCell ref="D30:D31"/>
    <mergeCell ref="B30:C30"/>
    <mergeCell ref="B42:C43"/>
  </mergeCells>
  <dataValidations count="8">
    <dataValidation type="list" allowBlank="1" showInputMessage="1" showErrorMessage="1" sqref="D65546" xr:uid="{00000000-0002-0000-0000-000000000000}">
      <formula1>$P$15:$P$26</formula1>
    </dataValidation>
    <dataValidation type="list" allowBlank="1" showInputMessage="1" showErrorMessage="1" sqref="IV65544" xr:uid="{00000000-0002-0000-0000-000001000000}">
      <formula1>$K$15:$K$19</formula1>
    </dataValidation>
    <dataValidation type="list" allowBlank="1" showInputMessage="1" showErrorMessage="1" sqref="D65545" xr:uid="{00000000-0002-0000-0000-000002000000}">
      <formula1>$O$15:$O$26</formula1>
    </dataValidation>
    <dataValidation type="list" allowBlank="1" showInputMessage="1" showErrorMessage="1" sqref="IV65537 D65537" xr:uid="{00000000-0002-0000-0000-000003000000}">
      <formula1>$I$15:$I$17</formula1>
    </dataValidation>
    <dataValidation type="list" allowBlank="1" showInputMessage="1" showErrorMessage="1" sqref="IV65538:IV65542 D65538:D65542" xr:uid="{00000000-0002-0000-0000-000004000000}">
      <formula1>$H$15:$H$189</formula1>
    </dataValidation>
    <dataValidation type="list" allowBlank="1" showInputMessage="1" showErrorMessage="1" prompt="Please use drop down menu on the right side of the cell " sqref="D34" xr:uid="{4AE55585-FC53-41F6-A5A7-B28372C950EB}">
      <formula1>"Environmental and Social Safeguards, Gender, Monitoring &amp; Evaluation, Budget, Other"</formula1>
    </dataValidation>
    <dataValidation allowBlank="1" showInputMessage="1" showErrorMessage="1" prompt="Please provide a description, world limit = 100" sqref="D35" xr:uid="{F87CD379-0BD0-49F4-8570-8E8C3C0D7129}"/>
    <dataValidation type="list" allowBlank="1" showInputMessage="1" showErrorMessage="1" prompt="Please use drop down menu on the right side of the cell " sqref="D36" xr:uid="{6E526D81-BC26-462B-AAE2-1169F9BAB7A3}">
      <formula1>"Condition met and cleared by the AFB Sec, Condition met but clearance pending by AFB Sec, Condition not met"</formula1>
    </dataValidation>
  </dataValidations>
  <hyperlinks>
    <hyperlink ref="D43" r:id="rId1" xr:uid="{20F2FD8A-002D-4ECD-ABD9-CA2EB19294D1}"/>
    <hyperlink ref="D48" r:id="rId2" display="mailto:sdobardzic@adaptation-fund.org" xr:uid="{97825435-1F6D-4F10-ACC4-26F24E92058F}"/>
    <hyperlink ref="D58" r:id="rId3" xr:uid="{19BB0378-DBE0-4122-9370-E9E94B5EF4C3}"/>
    <hyperlink ref="D62" r:id="rId4" xr:uid="{6CDAAD3F-181F-47BC-AB5D-BA3B4F23B0BF}"/>
  </hyperlinks>
  <pageMargins left="0.7" right="0.7" top="0.75" bottom="0.75" header="0.3" footer="0.3"/>
  <pageSetup orientation="landscape"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6DE2DB-98D2-BA4A-9709-EE5A47C28E68}">
  <sheetPr>
    <tabColor theme="0"/>
  </sheetPr>
  <dimension ref="B1:AP132"/>
  <sheetViews>
    <sheetView topLeftCell="J112" zoomScale="82" zoomScaleNormal="82" workbookViewId="0">
      <selection activeCell="N10" sqref="N10:O10"/>
    </sheetView>
  </sheetViews>
  <sheetFormatPr defaultColWidth="8.42578125" defaultRowHeight="15"/>
  <cols>
    <col min="1" max="1" width="8.42578125" style="1"/>
    <col min="2" max="2" width="1.42578125" style="14" customWidth="1"/>
    <col min="3" max="3" width="10.42578125" style="14" customWidth="1"/>
    <col min="4" max="4" width="21" style="14" customWidth="1"/>
    <col min="5" max="5" width="33.5703125" style="1" customWidth="1"/>
    <col min="6" max="6" width="22.42578125" style="1" customWidth="1"/>
    <col min="7" max="7" width="21.85546875" style="1" customWidth="1"/>
    <col min="8" max="8" width="2.42578125" style="1" customWidth="1"/>
    <col min="9" max="9" width="8.42578125" style="1"/>
    <col min="10" max="10" width="1.42578125" style="1" customWidth="1"/>
    <col min="11" max="11" width="1.42578125" style="14" customWidth="1"/>
    <col min="12" max="12" width="12.85546875" style="14" customWidth="1"/>
    <col min="13" max="13" width="21" style="14" customWidth="1"/>
    <col min="14" max="14" width="33.5703125" style="1" customWidth="1"/>
    <col min="15" max="15" width="26.5703125" style="1" customWidth="1"/>
    <col min="16" max="16" width="21.85546875" style="1" customWidth="1"/>
    <col min="17" max="17" width="2.42578125" style="1" customWidth="1"/>
    <col min="18" max="18" width="14.140625" customWidth="1"/>
    <col min="19" max="19" width="16.5703125" style="1" customWidth="1"/>
    <col min="20" max="21" width="8.42578125" style="1"/>
    <col min="22" max="22" width="23" style="1" customWidth="1"/>
    <col min="23" max="23" width="28.140625" style="1" customWidth="1"/>
    <col min="24" max="24" width="23.85546875" style="1" customWidth="1"/>
    <col min="25" max="25" width="12.140625" style="1" customWidth="1"/>
    <col min="26" max="26" width="2.140625" style="1" customWidth="1"/>
    <col min="27" max="27" width="10.85546875" style="1" customWidth="1"/>
    <col min="28" max="28" width="5.85546875" style="1" customWidth="1"/>
    <col min="29" max="29" width="4.42578125" style="1" customWidth="1"/>
    <col min="30" max="30" width="24.85546875" style="1" customWidth="1"/>
    <col min="31" max="31" width="22.42578125" style="1" customWidth="1"/>
    <col min="32" max="32" width="30.42578125" style="1" customWidth="1"/>
    <col min="33" max="33" width="13.42578125" style="1" customWidth="1"/>
    <col min="34" max="34" width="2.42578125" style="1" customWidth="1"/>
    <col min="35" max="35" width="10.85546875" style="1" customWidth="1"/>
    <col min="36" max="36" width="4.85546875" style="1" customWidth="1"/>
    <col min="37" max="37" width="5" style="1" customWidth="1"/>
    <col min="38" max="38" width="23.140625" style="1" customWidth="1"/>
    <col min="39" max="39" width="21" style="1" customWidth="1"/>
    <col min="40" max="40" width="32.140625" style="1" customWidth="1"/>
    <col min="41" max="41" width="14.140625" style="1" customWidth="1"/>
    <col min="42" max="42" width="2.85546875" style="1" customWidth="1"/>
    <col min="43" max="16384" width="8.42578125" style="1"/>
  </cols>
  <sheetData>
    <row r="1" spans="2:42" ht="15.75" thickBot="1"/>
    <row r="2" spans="2:42" ht="15.75" thickBot="1">
      <c r="B2" s="46"/>
      <c r="C2" s="47"/>
      <c r="D2" s="47"/>
      <c r="E2" s="48"/>
      <c r="F2" s="48"/>
      <c r="G2" s="48"/>
      <c r="H2" s="51"/>
      <c r="K2" s="46"/>
      <c r="L2" s="47"/>
      <c r="M2" s="47"/>
      <c r="N2" s="48"/>
      <c r="O2" s="48"/>
      <c r="P2" s="48"/>
      <c r="Q2" s="49"/>
      <c r="T2" s="46"/>
      <c r="U2" s="47"/>
      <c r="V2" s="47"/>
      <c r="W2" s="48"/>
      <c r="X2" s="48"/>
      <c r="Y2" s="48"/>
      <c r="Z2" s="49"/>
      <c r="AB2" s="46"/>
      <c r="AC2" s="47"/>
      <c r="AD2" s="47"/>
      <c r="AE2" s="48"/>
      <c r="AF2" s="48"/>
      <c r="AG2" s="48"/>
      <c r="AH2" s="49"/>
      <c r="AJ2" s="46"/>
      <c r="AK2" s="47"/>
      <c r="AL2" s="47"/>
      <c r="AM2" s="48"/>
      <c r="AN2" s="48"/>
      <c r="AO2" s="48"/>
      <c r="AP2" s="49"/>
    </row>
    <row r="3" spans="2:42" ht="20.45" customHeight="1" thickBot="1">
      <c r="B3" s="50"/>
      <c r="C3" s="697" t="s">
        <v>943</v>
      </c>
      <c r="D3" s="698"/>
      <c r="E3" s="698"/>
      <c r="F3" s="698"/>
      <c r="G3" s="699"/>
      <c r="H3" s="51"/>
      <c r="K3" s="50"/>
      <c r="L3" s="697" t="s">
        <v>942</v>
      </c>
      <c r="M3" s="698"/>
      <c r="N3" s="698"/>
      <c r="O3" s="698"/>
      <c r="P3" s="699"/>
      <c r="Q3" s="52"/>
      <c r="T3" s="50"/>
      <c r="U3" s="697" t="s">
        <v>667</v>
      </c>
      <c r="V3" s="698"/>
      <c r="W3" s="698"/>
      <c r="X3" s="698"/>
      <c r="Y3" s="699"/>
      <c r="Z3" s="277"/>
      <c r="AB3" s="50"/>
      <c r="AC3" s="697" t="s">
        <v>668</v>
      </c>
      <c r="AD3" s="698"/>
      <c r="AE3" s="698"/>
      <c r="AF3" s="698"/>
      <c r="AG3" s="699"/>
      <c r="AH3" s="277"/>
      <c r="AJ3" s="50"/>
      <c r="AK3" s="697" t="s">
        <v>669</v>
      </c>
      <c r="AL3" s="698"/>
      <c r="AM3" s="698"/>
      <c r="AN3" s="698"/>
      <c r="AO3" s="699"/>
      <c r="AP3" s="277"/>
    </row>
    <row r="4" spans="2:42" ht="14.45" customHeight="1">
      <c r="B4" s="700"/>
      <c r="C4" s="701"/>
      <c r="D4" s="701"/>
      <c r="E4" s="701"/>
      <c r="F4" s="701"/>
      <c r="G4" s="278"/>
      <c r="H4" s="51"/>
      <c r="K4" s="700"/>
      <c r="L4" s="701"/>
      <c r="M4" s="701"/>
      <c r="N4" s="701"/>
      <c r="O4" s="701"/>
      <c r="P4" s="278"/>
      <c r="Q4" s="52"/>
      <c r="T4" s="702"/>
      <c r="U4" s="701"/>
      <c r="V4" s="701"/>
      <c r="W4" s="701"/>
      <c r="X4" s="701"/>
      <c r="Y4" s="278"/>
      <c r="Z4" s="277"/>
      <c r="AB4" s="702"/>
      <c r="AC4" s="701"/>
      <c r="AD4" s="701"/>
      <c r="AE4" s="701"/>
      <c r="AF4" s="701"/>
      <c r="AG4" s="278"/>
      <c r="AH4" s="277"/>
      <c r="AJ4" s="702"/>
      <c r="AK4" s="701"/>
      <c r="AL4" s="701"/>
      <c r="AM4" s="701"/>
      <c r="AN4" s="701"/>
      <c r="AO4" s="278"/>
      <c r="AP4" s="277"/>
    </row>
    <row r="5" spans="2:42">
      <c r="B5" s="279"/>
      <c r="C5" s="703"/>
      <c r="D5" s="703"/>
      <c r="E5" s="703"/>
      <c r="F5" s="703"/>
      <c r="G5" s="278"/>
      <c r="H5" s="51"/>
      <c r="K5" s="279"/>
      <c r="L5" s="278"/>
      <c r="M5" s="278"/>
      <c r="N5" s="278"/>
      <c r="O5" s="278"/>
      <c r="P5" s="278"/>
      <c r="Q5" s="52"/>
      <c r="T5" s="279"/>
      <c r="U5" s="703"/>
      <c r="V5" s="703"/>
      <c r="W5" s="703"/>
      <c r="X5" s="703"/>
      <c r="Y5" s="278"/>
      <c r="Z5" s="277"/>
      <c r="AB5" s="279"/>
      <c r="AC5" s="703"/>
      <c r="AD5" s="703"/>
      <c r="AE5" s="703"/>
      <c r="AF5" s="703"/>
      <c r="AG5" s="278"/>
      <c r="AH5" s="277"/>
      <c r="AJ5" s="279"/>
      <c r="AK5" s="703"/>
      <c r="AL5" s="703"/>
      <c r="AM5" s="703"/>
      <c r="AN5" s="703"/>
      <c r="AO5" s="278"/>
      <c r="AP5" s="277"/>
    </row>
    <row r="6" spans="2:42">
      <c r="B6" s="279"/>
      <c r="C6" s="29"/>
      <c r="D6" s="33"/>
      <c r="E6" s="30"/>
      <c r="F6" s="278"/>
      <c r="G6" s="278"/>
      <c r="H6" s="51"/>
      <c r="K6" s="279"/>
      <c r="L6" s="29"/>
      <c r="M6" s="33"/>
      <c r="N6" s="30"/>
      <c r="O6" s="278"/>
      <c r="P6" s="278"/>
      <c r="Q6" s="52"/>
      <c r="T6" s="279"/>
      <c r="U6" s="29"/>
      <c r="V6" s="33"/>
      <c r="W6" s="30"/>
      <c r="X6" s="278"/>
      <c r="Y6" s="278"/>
      <c r="Z6" s="277"/>
      <c r="AB6" s="279"/>
      <c r="AC6" s="29"/>
      <c r="AD6" s="33"/>
      <c r="AE6" s="30"/>
      <c r="AF6" s="278"/>
      <c r="AG6" s="278"/>
      <c r="AH6" s="277"/>
      <c r="AJ6" s="279"/>
      <c r="AK6" s="29"/>
      <c r="AL6" s="33"/>
      <c r="AM6" s="30"/>
      <c r="AN6" s="278"/>
      <c r="AO6" s="278"/>
      <c r="AP6" s="277"/>
    </row>
    <row r="7" spans="2:42" ht="14.1" customHeight="1" thickBot="1">
      <c r="B7" s="279"/>
      <c r="C7" s="676" t="s">
        <v>229</v>
      </c>
      <c r="D7" s="676"/>
      <c r="E7" s="280"/>
      <c r="F7" s="278"/>
      <c r="G7" s="498"/>
      <c r="H7" s="51"/>
      <c r="K7" s="279"/>
      <c r="L7" s="676" t="s">
        <v>229</v>
      </c>
      <c r="M7" s="676"/>
      <c r="N7" s="280"/>
      <c r="O7" s="278"/>
      <c r="P7" s="278"/>
      <c r="Q7" s="52"/>
      <c r="T7" s="279"/>
      <c r="U7" s="676" t="s">
        <v>229</v>
      </c>
      <c r="V7" s="676"/>
      <c r="W7" s="280"/>
      <c r="X7" s="278"/>
      <c r="Y7" s="278"/>
      <c r="Z7" s="277"/>
      <c r="AB7" s="279"/>
      <c r="AC7" s="676" t="s">
        <v>229</v>
      </c>
      <c r="AD7" s="676"/>
      <c r="AE7" s="280"/>
      <c r="AF7" s="278"/>
      <c r="AG7" s="278"/>
      <c r="AH7" s="277"/>
      <c r="AJ7" s="279"/>
      <c r="AK7" s="676" t="s">
        <v>229</v>
      </c>
      <c r="AL7" s="676"/>
      <c r="AM7" s="280"/>
      <c r="AN7" s="278"/>
      <c r="AO7" s="278"/>
      <c r="AP7" s="277"/>
    </row>
    <row r="8" spans="2:42" ht="33" customHeight="1" thickBot="1">
      <c r="B8" s="279"/>
      <c r="C8" s="688" t="s">
        <v>237</v>
      </c>
      <c r="D8" s="688"/>
      <c r="E8" s="688"/>
      <c r="F8" s="688"/>
      <c r="G8" s="278"/>
      <c r="H8" s="51"/>
      <c r="K8" s="279"/>
      <c r="L8" s="688" t="s">
        <v>237</v>
      </c>
      <c r="M8" s="688"/>
      <c r="N8" s="688"/>
      <c r="O8" s="688"/>
      <c r="P8" s="278"/>
      <c r="Q8" s="52"/>
      <c r="S8" s="198"/>
      <c r="T8" s="279"/>
      <c r="U8" s="688" t="s">
        <v>237</v>
      </c>
      <c r="V8" s="688"/>
      <c r="W8" s="688"/>
      <c r="X8" s="688"/>
      <c r="Y8" s="278"/>
      <c r="Z8" s="277"/>
      <c r="AA8" s="198"/>
      <c r="AB8" s="279"/>
      <c r="AC8" s="688" t="s">
        <v>237</v>
      </c>
      <c r="AD8" s="688"/>
      <c r="AE8" s="688"/>
      <c r="AF8" s="688"/>
      <c r="AG8" s="278"/>
      <c r="AH8" s="277"/>
      <c r="AI8" s="203"/>
      <c r="AJ8" s="279"/>
      <c r="AK8" s="688" t="s">
        <v>237</v>
      </c>
      <c r="AL8" s="688"/>
      <c r="AM8" s="688"/>
      <c r="AN8" s="688"/>
      <c r="AO8" s="278"/>
      <c r="AP8" s="277"/>
    </row>
    <row r="9" spans="2:42" ht="42" customHeight="1" thickBot="1">
      <c r="B9" s="279"/>
      <c r="C9" s="689" t="s">
        <v>944</v>
      </c>
      <c r="D9" s="689"/>
      <c r="E9" s="690">
        <v>713900</v>
      </c>
      <c r="F9" s="691"/>
      <c r="G9" s="498"/>
      <c r="H9" s="51"/>
      <c r="K9" s="279"/>
      <c r="L9" s="689" t="s">
        <v>933</v>
      </c>
      <c r="M9" s="689"/>
      <c r="N9" s="704">
        <v>3106954</v>
      </c>
      <c r="O9" s="705"/>
      <c r="P9" s="278"/>
      <c r="Q9" s="52"/>
      <c r="T9" s="279"/>
      <c r="U9" s="689" t="s">
        <v>566</v>
      </c>
      <c r="V9" s="689"/>
      <c r="W9" s="706"/>
      <c r="X9" s="707"/>
      <c r="Y9" s="278"/>
      <c r="Z9" s="277"/>
      <c r="AB9" s="279"/>
      <c r="AC9" s="689" t="s">
        <v>566</v>
      </c>
      <c r="AD9" s="689"/>
      <c r="AE9" s="706"/>
      <c r="AF9" s="707"/>
      <c r="AG9" s="278"/>
      <c r="AH9" s="277"/>
      <c r="AJ9" s="279"/>
      <c r="AK9" s="689" t="s">
        <v>566</v>
      </c>
      <c r="AL9" s="689"/>
      <c r="AM9" s="706"/>
      <c r="AN9" s="707"/>
      <c r="AO9" s="278"/>
      <c r="AP9" s="277"/>
    </row>
    <row r="10" spans="2:42" ht="275.10000000000002" customHeight="1" thickBot="1">
      <c r="B10" s="279"/>
      <c r="C10" s="676" t="s">
        <v>230</v>
      </c>
      <c r="D10" s="676"/>
      <c r="E10" s="692" t="s">
        <v>945</v>
      </c>
      <c r="F10" s="693"/>
      <c r="G10" s="278"/>
      <c r="H10" s="278"/>
      <c r="K10" s="279"/>
      <c r="L10" s="676" t="s">
        <v>230</v>
      </c>
      <c r="M10" s="676"/>
      <c r="N10" s="711" t="s">
        <v>1132</v>
      </c>
      <c r="O10" s="712"/>
      <c r="P10" s="278"/>
      <c r="Q10" s="277"/>
      <c r="T10" s="279"/>
      <c r="U10" s="676" t="s">
        <v>230</v>
      </c>
      <c r="V10" s="676"/>
      <c r="W10" s="709"/>
      <c r="X10" s="710"/>
      <c r="Y10" s="278"/>
      <c r="Z10" s="277"/>
      <c r="AB10" s="279"/>
      <c r="AC10" s="676" t="s">
        <v>230</v>
      </c>
      <c r="AD10" s="676"/>
      <c r="AE10" s="709"/>
      <c r="AF10" s="710"/>
      <c r="AG10" s="278"/>
      <c r="AH10" s="277"/>
      <c r="AJ10" s="279"/>
      <c r="AK10" s="676" t="s">
        <v>230</v>
      </c>
      <c r="AL10" s="676"/>
      <c r="AM10" s="709"/>
      <c r="AN10" s="710"/>
      <c r="AO10" s="278"/>
      <c r="AP10" s="277"/>
    </row>
    <row r="11" spans="2:42" ht="15.75" thickBot="1">
      <c r="B11" s="279"/>
      <c r="C11" s="33"/>
      <c r="D11" s="33"/>
      <c r="E11" s="278"/>
      <c r="F11" s="278"/>
      <c r="G11" s="278"/>
      <c r="H11" s="278"/>
      <c r="K11" s="279"/>
      <c r="L11" s="33"/>
      <c r="M11" s="33"/>
      <c r="N11" s="278"/>
      <c r="O11" s="278"/>
      <c r="P11" s="278"/>
      <c r="Q11" s="277"/>
      <c r="T11" s="279"/>
      <c r="U11" s="33"/>
      <c r="V11" s="33"/>
      <c r="W11" s="278"/>
      <c r="X11" s="278"/>
      <c r="Y11" s="278"/>
      <c r="Z11" s="277"/>
      <c r="AB11" s="279"/>
      <c r="AC11" s="33"/>
      <c r="AD11" s="33"/>
      <c r="AE11" s="278"/>
      <c r="AF11" s="278"/>
      <c r="AG11" s="278"/>
      <c r="AH11" s="277"/>
      <c r="AJ11" s="279"/>
      <c r="AK11" s="33"/>
      <c r="AL11" s="33"/>
      <c r="AM11" s="278"/>
      <c r="AN11" s="278"/>
      <c r="AO11" s="278"/>
      <c r="AP11" s="277"/>
    </row>
    <row r="12" spans="2:42" ht="18.75" customHeight="1" thickBot="1">
      <c r="B12" s="279"/>
      <c r="C12" s="676" t="s">
        <v>291</v>
      </c>
      <c r="D12" s="676"/>
      <c r="E12" s="694"/>
      <c r="F12" s="695"/>
      <c r="G12" s="278"/>
      <c r="H12" s="278"/>
      <c r="K12" s="279"/>
      <c r="L12" s="676" t="s">
        <v>291</v>
      </c>
      <c r="M12" s="676"/>
      <c r="N12" s="694">
        <v>0</v>
      </c>
      <c r="O12" s="695"/>
      <c r="P12" s="278"/>
      <c r="Q12" s="277"/>
      <c r="T12" s="279"/>
      <c r="U12" s="676" t="s">
        <v>291</v>
      </c>
      <c r="V12" s="676"/>
      <c r="W12" s="706"/>
      <c r="X12" s="707"/>
      <c r="Y12" s="278"/>
      <c r="Z12" s="277"/>
      <c r="AB12" s="279"/>
      <c r="AC12" s="676" t="s">
        <v>291</v>
      </c>
      <c r="AD12" s="676"/>
      <c r="AE12" s="706"/>
      <c r="AF12" s="707"/>
      <c r="AG12" s="278"/>
      <c r="AH12" s="277"/>
      <c r="AJ12" s="279"/>
      <c r="AK12" s="676" t="s">
        <v>291</v>
      </c>
      <c r="AL12" s="676"/>
      <c r="AM12" s="706"/>
      <c r="AN12" s="707"/>
      <c r="AO12" s="278"/>
      <c r="AP12" s="277"/>
    </row>
    <row r="13" spans="2:42" ht="15" customHeight="1">
      <c r="B13" s="279"/>
      <c r="C13" s="696" t="s">
        <v>290</v>
      </c>
      <c r="D13" s="696"/>
      <c r="E13" s="696"/>
      <c r="F13" s="696"/>
      <c r="G13" s="278"/>
      <c r="H13" s="278"/>
      <c r="K13" s="279"/>
      <c r="L13" s="696" t="s">
        <v>290</v>
      </c>
      <c r="M13" s="696"/>
      <c r="N13" s="696"/>
      <c r="O13" s="696"/>
      <c r="P13" s="278"/>
      <c r="Q13" s="277"/>
      <c r="T13" s="279"/>
      <c r="U13" s="696" t="s">
        <v>290</v>
      </c>
      <c r="V13" s="696"/>
      <c r="W13" s="696"/>
      <c r="X13" s="696"/>
      <c r="Y13" s="278"/>
      <c r="Z13" s="277"/>
      <c r="AB13" s="279"/>
      <c r="AC13" s="696" t="s">
        <v>290</v>
      </c>
      <c r="AD13" s="696"/>
      <c r="AE13" s="696"/>
      <c r="AF13" s="696"/>
      <c r="AG13" s="278"/>
      <c r="AH13" s="277"/>
      <c r="AJ13" s="279"/>
      <c r="AK13" s="696" t="s">
        <v>290</v>
      </c>
      <c r="AL13" s="696"/>
      <c r="AM13" s="696"/>
      <c r="AN13" s="696"/>
      <c r="AO13" s="278"/>
      <c r="AP13" s="277"/>
    </row>
    <row r="14" spans="2:42" ht="15" customHeight="1" thickBot="1">
      <c r="B14" s="279"/>
      <c r="C14" s="281"/>
      <c r="D14" s="281"/>
      <c r="E14" s="281"/>
      <c r="F14" s="281"/>
      <c r="G14" s="278"/>
      <c r="H14" s="278"/>
      <c r="K14" s="279"/>
      <c r="L14" s="281"/>
      <c r="M14" s="281"/>
      <c r="N14" s="281"/>
      <c r="O14" s="281"/>
      <c r="P14" s="278"/>
      <c r="Q14" s="277"/>
      <c r="T14" s="279"/>
      <c r="U14" s="281"/>
      <c r="V14" s="281"/>
      <c r="W14" s="281"/>
      <c r="X14" s="281"/>
      <c r="Y14" s="278"/>
      <c r="Z14" s="277"/>
      <c r="AB14" s="279"/>
      <c r="AC14" s="281"/>
      <c r="AD14" s="281"/>
      <c r="AE14" s="281"/>
      <c r="AF14" s="281"/>
      <c r="AG14" s="278"/>
      <c r="AH14" s="277"/>
      <c r="AJ14" s="279"/>
      <c r="AK14" s="281"/>
      <c r="AL14" s="281"/>
      <c r="AM14" s="281"/>
      <c r="AN14" s="281"/>
      <c r="AO14" s="278"/>
      <c r="AP14" s="277"/>
    </row>
    <row r="15" spans="2:42" ht="14.45" customHeight="1" thickBot="1">
      <c r="B15" s="279"/>
      <c r="C15" s="676" t="s">
        <v>214</v>
      </c>
      <c r="D15" s="676"/>
      <c r="E15" s="278"/>
      <c r="F15" s="278"/>
      <c r="G15" s="278"/>
      <c r="H15" s="278"/>
      <c r="K15" s="279"/>
      <c r="L15" s="676" t="s">
        <v>214</v>
      </c>
      <c r="M15" s="713"/>
      <c r="N15" s="282" t="s">
        <v>215</v>
      </c>
      <c r="O15" s="283" t="s">
        <v>931</v>
      </c>
      <c r="P15" s="283" t="s">
        <v>1113</v>
      </c>
      <c r="Q15" s="277"/>
      <c r="T15" s="279"/>
      <c r="U15" s="676" t="s">
        <v>214</v>
      </c>
      <c r="V15" s="676"/>
      <c r="W15" s="278"/>
      <c r="X15" s="278"/>
      <c r="Y15" s="278"/>
      <c r="Z15" s="277"/>
      <c r="AB15" s="279"/>
      <c r="AC15" s="676" t="s">
        <v>214</v>
      </c>
      <c r="AD15" s="676"/>
      <c r="AE15" s="278"/>
      <c r="AF15" s="278"/>
      <c r="AG15" s="278"/>
      <c r="AH15" s="277"/>
      <c r="AJ15" s="279"/>
      <c r="AK15" s="676" t="s">
        <v>214</v>
      </c>
      <c r="AL15" s="676"/>
      <c r="AM15" s="278"/>
      <c r="AN15" s="278"/>
      <c r="AO15" s="278"/>
      <c r="AP15" s="277"/>
    </row>
    <row r="16" spans="2:42" ht="50.1" customHeight="1" thickBot="1">
      <c r="B16" s="279"/>
      <c r="C16" s="676" t="s">
        <v>969</v>
      </c>
      <c r="D16" s="676"/>
      <c r="E16" s="282" t="s">
        <v>215</v>
      </c>
      <c r="F16" s="283" t="s">
        <v>216</v>
      </c>
      <c r="G16" s="517"/>
      <c r="H16" s="278"/>
      <c r="K16" s="279"/>
      <c r="L16" s="714" t="s">
        <v>969</v>
      </c>
      <c r="M16" s="715"/>
      <c r="N16" s="258" t="s">
        <v>725</v>
      </c>
      <c r="O16" s="499">
        <v>21000</v>
      </c>
      <c r="P16" s="499">
        <v>0</v>
      </c>
      <c r="Q16" s="277"/>
      <c r="T16" s="279"/>
      <c r="U16" s="676" t="s">
        <v>969</v>
      </c>
      <c r="V16" s="676"/>
      <c r="W16" s="282" t="s">
        <v>215</v>
      </c>
      <c r="X16" s="283" t="s">
        <v>216</v>
      </c>
      <c r="Y16" s="278"/>
      <c r="Z16" s="277"/>
      <c r="AB16" s="279"/>
      <c r="AC16" s="676" t="s">
        <v>969</v>
      </c>
      <c r="AD16" s="676"/>
      <c r="AE16" s="282" t="s">
        <v>215</v>
      </c>
      <c r="AF16" s="283" t="s">
        <v>216</v>
      </c>
      <c r="AG16" s="278"/>
      <c r="AH16" s="277"/>
      <c r="AJ16" s="279"/>
      <c r="AK16" s="676" t="s">
        <v>969</v>
      </c>
      <c r="AL16" s="676"/>
      <c r="AM16" s="282" t="s">
        <v>215</v>
      </c>
      <c r="AN16" s="283" t="s">
        <v>216</v>
      </c>
      <c r="AO16" s="278"/>
      <c r="AP16" s="277"/>
    </row>
    <row r="17" spans="2:42">
      <c r="B17" s="279"/>
      <c r="C17" s="33"/>
      <c r="D17" s="33"/>
      <c r="E17" s="258" t="s">
        <v>725</v>
      </c>
      <c r="F17" s="499">
        <v>12000</v>
      </c>
      <c r="G17" s="518"/>
      <c r="H17" s="278"/>
      <c r="K17" s="279"/>
      <c r="L17" s="33"/>
      <c r="M17" s="33"/>
      <c r="N17" s="261" t="s">
        <v>784</v>
      </c>
      <c r="O17" s="500">
        <v>0</v>
      </c>
      <c r="P17" s="500">
        <v>0</v>
      </c>
      <c r="Q17" s="277"/>
      <c r="T17" s="279"/>
      <c r="U17" s="33"/>
      <c r="V17" s="33"/>
      <c r="W17" s="258"/>
      <c r="X17" s="285"/>
      <c r="Y17" s="278"/>
      <c r="Z17" s="277"/>
      <c r="AB17" s="279"/>
      <c r="AC17" s="33"/>
      <c r="AD17" s="33"/>
      <c r="AE17" s="258"/>
      <c r="AF17" s="285"/>
      <c r="AG17" s="278"/>
      <c r="AH17" s="277"/>
      <c r="AJ17" s="279"/>
      <c r="AK17" s="33"/>
      <c r="AL17" s="33"/>
      <c r="AM17" s="258"/>
      <c r="AN17" s="285"/>
      <c r="AO17" s="278"/>
      <c r="AP17" s="277"/>
    </row>
    <row r="18" spans="2:42">
      <c r="B18" s="279"/>
      <c r="C18" s="33"/>
      <c r="D18" s="33"/>
      <c r="E18" s="259" t="s">
        <v>784</v>
      </c>
      <c r="F18" s="519">
        <v>0</v>
      </c>
      <c r="G18" s="520"/>
      <c r="H18" s="278"/>
      <c r="K18" s="279"/>
      <c r="L18" s="33"/>
      <c r="M18" s="33"/>
      <c r="N18" s="260" t="s">
        <v>727</v>
      </c>
      <c r="O18" s="500">
        <v>3134</v>
      </c>
      <c r="P18" s="500">
        <v>0</v>
      </c>
      <c r="Q18" s="277"/>
      <c r="T18" s="279"/>
      <c r="U18" s="33"/>
      <c r="V18" s="33"/>
      <c r="W18" s="260"/>
      <c r="X18" s="286"/>
      <c r="Y18" s="278"/>
      <c r="Z18" s="277"/>
      <c r="AB18" s="279"/>
      <c r="AC18" s="33"/>
      <c r="AD18" s="33"/>
      <c r="AE18" s="260"/>
      <c r="AF18" s="286"/>
      <c r="AG18" s="278"/>
      <c r="AH18" s="277"/>
      <c r="AJ18" s="279"/>
      <c r="AK18" s="33"/>
      <c r="AL18" s="33"/>
      <c r="AM18" s="260"/>
      <c r="AN18" s="286"/>
      <c r="AO18" s="278"/>
      <c r="AP18" s="277"/>
    </row>
    <row r="19" spans="2:42">
      <c r="B19" s="279"/>
      <c r="C19" s="33"/>
      <c r="D19" s="33"/>
      <c r="E19" s="260" t="s">
        <v>727</v>
      </c>
      <c r="F19" s="500">
        <v>3134</v>
      </c>
      <c r="G19" s="521"/>
      <c r="H19" s="278"/>
      <c r="K19" s="279"/>
      <c r="L19" s="33"/>
      <c r="M19" s="33"/>
      <c r="N19" s="260" t="s">
        <v>726</v>
      </c>
      <c r="O19" s="500">
        <v>12540</v>
      </c>
      <c r="P19" s="500">
        <v>0</v>
      </c>
      <c r="Q19" s="277"/>
      <c r="T19" s="279"/>
      <c r="U19" s="33"/>
      <c r="V19" s="33"/>
      <c r="W19" s="260"/>
      <c r="X19" s="286"/>
      <c r="Y19" s="278"/>
      <c r="Z19" s="277"/>
      <c r="AB19" s="279"/>
      <c r="AC19" s="33"/>
      <c r="AD19" s="33"/>
      <c r="AE19" s="260"/>
      <c r="AF19" s="286"/>
      <c r="AG19" s="278"/>
      <c r="AH19" s="277"/>
      <c r="AJ19" s="279"/>
      <c r="AK19" s="33"/>
      <c r="AL19" s="33"/>
      <c r="AM19" s="260"/>
      <c r="AN19" s="286"/>
      <c r="AO19" s="278"/>
      <c r="AP19" s="277"/>
    </row>
    <row r="20" spans="2:42" ht="30">
      <c r="B20" s="279"/>
      <c r="C20" s="33"/>
      <c r="D20" s="33"/>
      <c r="E20" s="260" t="s">
        <v>726</v>
      </c>
      <c r="F20" s="500">
        <v>8040</v>
      </c>
      <c r="G20" s="521"/>
      <c r="H20" s="278"/>
      <c r="K20" s="279"/>
      <c r="L20" s="33"/>
      <c r="M20" s="33"/>
      <c r="N20" s="261" t="s">
        <v>970</v>
      </c>
      <c r="O20" s="603"/>
      <c r="P20" s="603">
        <v>0</v>
      </c>
      <c r="Q20" s="277"/>
      <c r="T20" s="279"/>
      <c r="U20" s="33"/>
      <c r="V20" s="33"/>
      <c r="W20" s="260"/>
      <c r="X20" s="286"/>
      <c r="Y20" s="278"/>
      <c r="Z20" s="277"/>
      <c r="AB20" s="279"/>
      <c r="AC20" s="33"/>
      <c r="AD20" s="33"/>
      <c r="AE20" s="260"/>
      <c r="AF20" s="286"/>
      <c r="AG20" s="278"/>
      <c r="AH20" s="277"/>
      <c r="AJ20" s="279"/>
      <c r="AK20" s="33"/>
      <c r="AL20" s="33"/>
      <c r="AM20" s="260"/>
      <c r="AN20" s="286"/>
      <c r="AO20" s="278"/>
      <c r="AP20" s="277"/>
    </row>
    <row r="21" spans="2:42" ht="30">
      <c r="B21" s="279"/>
      <c r="C21" s="33"/>
      <c r="D21" s="33"/>
      <c r="E21" s="261" t="s">
        <v>946</v>
      </c>
      <c r="F21" s="500">
        <v>0</v>
      </c>
      <c r="G21" s="520"/>
      <c r="H21" s="278"/>
      <c r="K21" s="279"/>
      <c r="L21" s="33"/>
      <c r="M21" s="33"/>
      <c r="N21" s="260" t="s">
        <v>971</v>
      </c>
      <c r="O21" s="500">
        <v>0</v>
      </c>
      <c r="P21" s="500">
        <v>0</v>
      </c>
      <c r="Q21" s="277"/>
      <c r="T21" s="279"/>
      <c r="U21" s="33"/>
      <c r="V21" s="33"/>
      <c r="W21" s="260"/>
      <c r="X21" s="286"/>
      <c r="Y21" s="278"/>
      <c r="Z21" s="277"/>
      <c r="AB21" s="279"/>
      <c r="AC21" s="33"/>
      <c r="AD21" s="33"/>
      <c r="AE21" s="260"/>
      <c r="AF21" s="286"/>
      <c r="AG21" s="278"/>
      <c r="AH21" s="277"/>
      <c r="AJ21" s="279"/>
      <c r="AK21" s="33"/>
      <c r="AL21" s="33"/>
      <c r="AM21" s="260"/>
      <c r="AN21" s="286"/>
      <c r="AO21" s="278"/>
      <c r="AP21" s="277"/>
    </row>
    <row r="22" spans="2:42">
      <c r="B22" s="279"/>
      <c r="C22" s="33"/>
      <c r="D22" s="33"/>
      <c r="E22" s="261"/>
      <c r="F22" s="500"/>
      <c r="G22" s="520"/>
      <c r="H22" s="278"/>
      <c r="K22" s="279"/>
      <c r="L22" s="33"/>
      <c r="M22" s="33"/>
      <c r="N22" s="287" t="s">
        <v>1115</v>
      </c>
      <c r="O22" s="523">
        <f>SUM(O16:O21)</f>
        <v>36674</v>
      </c>
      <c r="P22" s="523">
        <f>SUM(P16:P21)</f>
        <v>0</v>
      </c>
      <c r="Q22" s="277"/>
      <c r="T22" s="279"/>
      <c r="U22" s="33"/>
      <c r="V22" s="33"/>
      <c r="W22" s="260"/>
      <c r="X22" s="286"/>
      <c r="Y22" s="278"/>
      <c r="Z22" s="277"/>
      <c r="AB22" s="279"/>
      <c r="AC22" s="33"/>
      <c r="AD22" s="33"/>
      <c r="AE22" s="260"/>
      <c r="AF22" s="286"/>
      <c r="AG22" s="278"/>
      <c r="AH22" s="277"/>
      <c r="AJ22" s="279"/>
      <c r="AK22" s="33"/>
      <c r="AL22" s="33"/>
      <c r="AM22" s="260"/>
      <c r="AN22" s="286"/>
      <c r="AO22" s="278"/>
      <c r="AP22" s="277"/>
    </row>
    <row r="23" spans="2:42" ht="45">
      <c r="B23" s="279"/>
      <c r="C23" s="33"/>
      <c r="D23" s="33"/>
      <c r="E23" s="260" t="s">
        <v>971</v>
      </c>
      <c r="F23" s="500">
        <v>0</v>
      </c>
      <c r="G23" s="520"/>
      <c r="H23" s="278"/>
      <c r="K23" s="279"/>
      <c r="L23" s="33"/>
      <c r="M23" s="33"/>
      <c r="N23" s="260" t="s">
        <v>785</v>
      </c>
      <c r="O23" s="500"/>
      <c r="P23" s="500">
        <v>0</v>
      </c>
      <c r="Q23" s="277"/>
      <c r="T23" s="279"/>
      <c r="U23" s="33"/>
      <c r="V23" s="33"/>
      <c r="W23" s="260"/>
      <c r="X23" s="286"/>
      <c r="Y23" s="278"/>
      <c r="Z23" s="277"/>
      <c r="AB23" s="279"/>
      <c r="AC23" s="33"/>
      <c r="AD23" s="33"/>
      <c r="AE23" s="260"/>
      <c r="AF23" s="286"/>
      <c r="AG23" s="278"/>
      <c r="AH23" s="277"/>
      <c r="AJ23" s="279"/>
      <c r="AK23" s="33"/>
      <c r="AL23" s="33"/>
      <c r="AM23" s="260"/>
      <c r="AN23" s="286"/>
      <c r="AO23" s="278"/>
      <c r="AP23" s="277"/>
    </row>
    <row r="24" spans="2:42" ht="45">
      <c r="B24" s="279"/>
      <c r="C24" s="33"/>
      <c r="D24" s="33"/>
      <c r="E24" s="260" t="s">
        <v>785</v>
      </c>
      <c r="F24" s="500">
        <v>0</v>
      </c>
      <c r="G24" s="522"/>
      <c r="H24" s="278"/>
      <c r="K24" s="279"/>
      <c r="L24" s="33"/>
      <c r="M24" s="33"/>
      <c r="N24" s="512" t="s">
        <v>1054</v>
      </c>
      <c r="O24" s="604">
        <v>214950</v>
      </c>
      <c r="P24" s="604">
        <v>0</v>
      </c>
      <c r="Q24" s="277"/>
      <c r="R24" s="497"/>
      <c r="S24" s="546"/>
      <c r="T24" s="279"/>
      <c r="U24" s="33"/>
      <c r="V24" s="33"/>
      <c r="W24" s="260"/>
      <c r="X24" s="286"/>
      <c r="Y24" s="278"/>
      <c r="Z24" s="277"/>
      <c r="AB24" s="279"/>
      <c r="AC24" s="33"/>
      <c r="AD24" s="33"/>
      <c r="AE24" s="260"/>
      <c r="AF24" s="286"/>
      <c r="AG24" s="278"/>
      <c r="AH24" s="277"/>
      <c r="AJ24" s="279"/>
      <c r="AK24" s="33"/>
      <c r="AL24" s="33"/>
      <c r="AM24" s="260"/>
      <c r="AN24" s="286"/>
      <c r="AO24" s="278"/>
      <c r="AP24" s="277"/>
    </row>
    <row r="25" spans="2:42" ht="45">
      <c r="B25" s="279"/>
      <c r="C25" s="33"/>
      <c r="D25" s="33"/>
      <c r="E25" s="260" t="s">
        <v>947</v>
      </c>
      <c r="F25" s="501">
        <v>214950</v>
      </c>
      <c r="G25" s="522"/>
      <c r="H25" s="278"/>
      <c r="K25" s="279"/>
      <c r="L25" s="33"/>
      <c r="M25" s="33"/>
      <c r="N25" s="512" t="s">
        <v>1055</v>
      </c>
      <c r="O25" s="604">
        <v>201553.91</v>
      </c>
      <c r="P25" s="604">
        <v>0</v>
      </c>
      <c r="Q25" s="277"/>
      <c r="R25" s="497"/>
      <c r="T25" s="279"/>
      <c r="U25" s="33"/>
      <c r="V25" s="33"/>
      <c r="W25" s="260"/>
      <c r="X25" s="286"/>
      <c r="Y25" s="278"/>
      <c r="Z25" s="277"/>
      <c r="AB25" s="279"/>
      <c r="AC25" s="33"/>
      <c r="AD25" s="33"/>
      <c r="AE25" s="260"/>
      <c r="AF25" s="286"/>
      <c r="AG25" s="278"/>
      <c r="AH25" s="277"/>
      <c r="AJ25" s="279"/>
      <c r="AK25" s="33"/>
      <c r="AL25" s="33"/>
      <c r="AM25" s="260"/>
      <c r="AN25" s="286"/>
      <c r="AO25" s="278"/>
      <c r="AP25" s="277"/>
    </row>
    <row r="26" spans="2:42">
      <c r="B26" s="279"/>
      <c r="C26" s="33"/>
      <c r="D26" s="33"/>
      <c r="E26" s="260" t="s">
        <v>151</v>
      </c>
      <c r="F26" s="532">
        <v>201553.91</v>
      </c>
      <c r="G26" s="522"/>
      <c r="H26" s="278"/>
      <c r="K26" s="279"/>
      <c r="L26" s="33"/>
      <c r="M26" s="33"/>
      <c r="N26" s="512" t="s">
        <v>1056</v>
      </c>
      <c r="O26" s="605">
        <v>233825</v>
      </c>
      <c r="P26" s="605">
        <v>0</v>
      </c>
      <c r="Q26" s="277"/>
      <c r="R26" s="497"/>
      <c r="T26" s="279"/>
      <c r="U26" s="33"/>
      <c r="V26" s="33"/>
      <c r="W26" s="260"/>
      <c r="X26" s="286"/>
      <c r="Y26" s="278"/>
      <c r="Z26" s="277"/>
      <c r="AB26" s="279"/>
      <c r="AC26" s="33"/>
      <c r="AD26" s="33"/>
      <c r="AE26" s="260"/>
      <c r="AF26" s="286"/>
      <c r="AG26" s="278"/>
      <c r="AH26" s="277"/>
      <c r="AJ26" s="279"/>
      <c r="AK26" s="33"/>
      <c r="AL26" s="33"/>
      <c r="AM26" s="260"/>
      <c r="AN26" s="286"/>
      <c r="AO26" s="278"/>
      <c r="AP26" s="277"/>
    </row>
    <row r="27" spans="2:42" ht="27.95" customHeight="1">
      <c r="B27" s="279"/>
      <c r="C27" s="33"/>
      <c r="D27" s="33"/>
      <c r="E27" s="260" t="s">
        <v>786</v>
      </c>
      <c r="F27" s="500">
        <v>0</v>
      </c>
      <c r="G27" s="520"/>
      <c r="H27" s="278"/>
      <c r="K27" s="279"/>
      <c r="L27" s="33"/>
      <c r="M27" s="33"/>
      <c r="N27" s="512" t="s">
        <v>1057</v>
      </c>
      <c r="O27" s="606">
        <v>224990</v>
      </c>
      <c r="P27" s="606">
        <v>0</v>
      </c>
      <c r="Q27" s="277"/>
      <c r="R27" s="497"/>
      <c r="T27" s="279"/>
      <c r="U27" s="33"/>
      <c r="V27" s="33"/>
      <c r="W27" s="260"/>
      <c r="X27" s="286"/>
      <c r="Y27" s="278"/>
      <c r="Z27" s="277"/>
      <c r="AB27" s="279"/>
      <c r="AC27" s="33"/>
      <c r="AD27" s="33"/>
      <c r="AE27" s="260"/>
      <c r="AF27" s="286"/>
      <c r="AG27" s="278"/>
      <c r="AH27" s="277"/>
      <c r="AJ27" s="279"/>
      <c r="AK27" s="33"/>
      <c r="AL27" s="33"/>
      <c r="AM27" s="260"/>
      <c r="AN27" s="286"/>
      <c r="AO27" s="278"/>
      <c r="AP27" s="277"/>
    </row>
    <row r="28" spans="2:42">
      <c r="B28" s="279"/>
      <c r="C28" s="33"/>
      <c r="D28" s="33"/>
      <c r="E28" s="260" t="s">
        <v>42</v>
      </c>
      <c r="F28" s="501">
        <v>166560</v>
      </c>
      <c r="G28" s="520"/>
      <c r="H28" s="278"/>
      <c r="K28" s="279"/>
      <c r="L28" s="33"/>
      <c r="M28" s="33"/>
      <c r="N28" s="512" t="s">
        <v>1058</v>
      </c>
      <c r="O28" s="605">
        <v>192999</v>
      </c>
      <c r="P28" s="605"/>
      <c r="Q28" s="277"/>
      <c r="R28" s="497"/>
      <c r="T28" s="279"/>
      <c r="U28" s="33"/>
      <c r="V28" s="33"/>
      <c r="W28" s="260"/>
      <c r="X28" s="286"/>
      <c r="Y28" s="278"/>
      <c r="Z28" s="277"/>
      <c r="AB28" s="279"/>
      <c r="AC28" s="33"/>
      <c r="AD28" s="33"/>
      <c r="AE28" s="260"/>
      <c r="AF28" s="286"/>
      <c r="AG28" s="278"/>
      <c r="AH28" s="277"/>
      <c r="AJ28" s="279"/>
      <c r="AK28" s="33"/>
      <c r="AL28" s="33"/>
      <c r="AM28" s="260"/>
      <c r="AN28" s="286"/>
      <c r="AO28" s="278"/>
      <c r="AP28" s="277"/>
    </row>
    <row r="29" spans="2:42">
      <c r="B29" s="279"/>
      <c r="C29" s="33"/>
      <c r="D29" s="33"/>
      <c r="E29" s="260" t="s">
        <v>728</v>
      </c>
      <c r="F29" s="500">
        <v>6000.01</v>
      </c>
      <c r="G29" s="518"/>
      <c r="H29" s="278"/>
      <c r="K29" s="279"/>
      <c r="L29" s="33"/>
      <c r="M29" s="33"/>
      <c r="N29" s="512" t="s">
        <v>1059</v>
      </c>
      <c r="O29" s="605">
        <v>142750</v>
      </c>
      <c r="P29" s="605">
        <v>0</v>
      </c>
      <c r="Q29" s="277"/>
      <c r="T29" s="279"/>
      <c r="U29" s="33"/>
      <c r="V29" s="33"/>
      <c r="W29" s="260"/>
      <c r="X29" s="286"/>
      <c r="Y29" s="278"/>
      <c r="Z29" s="277"/>
      <c r="AB29" s="279"/>
      <c r="AC29" s="33"/>
      <c r="AD29" s="33"/>
      <c r="AE29" s="260"/>
      <c r="AF29" s="286"/>
      <c r="AG29" s="278"/>
      <c r="AH29" s="277"/>
      <c r="AJ29" s="279"/>
      <c r="AK29" s="33"/>
      <c r="AL29" s="33"/>
      <c r="AM29" s="260"/>
      <c r="AN29" s="286"/>
      <c r="AO29" s="278"/>
      <c r="AP29" s="277"/>
    </row>
    <row r="30" spans="2:42" ht="30">
      <c r="B30" s="279"/>
      <c r="C30" s="33"/>
      <c r="D30" s="33"/>
      <c r="E30" s="260" t="s">
        <v>787</v>
      </c>
      <c r="F30" s="500">
        <v>0</v>
      </c>
      <c r="G30" s="520"/>
      <c r="H30" s="278"/>
      <c r="K30" s="279"/>
      <c r="L30" s="33"/>
      <c r="M30" s="33"/>
      <c r="N30" s="512" t="s">
        <v>1039</v>
      </c>
      <c r="O30" s="605">
        <v>250000</v>
      </c>
      <c r="P30" s="605">
        <v>36789</v>
      </c>
      <c r="Q30" s="277"/>
      <c r="T30" s="279"/>
      <c r="U30" s="33"/>
      <c r="V30" s="33"/>
      <c r="W30" s="260"/>
      <c r="X30" s="286"/>
      <c r="Y30" s="278"/>
      <c r="Z30" s="277"/>
      <c r="AB30" s="279"/>
      <c r="AC30" s="33"/>
      <c r="AD30" s="33"/>
      <c r="AE30" s="260"/>
      <c r="AF30" s="286"/>
      <c r="AG30" s="278"/>
      <c r="AH30" s="277"/>
      <c r="AJ30" s="279"/>
      <c r="AK30" s="33"/>
      <c r="AL30" s="33"/>
      <c r="AM30" s="260"/>
      <c r="AN30" s="286"/>
      <c r="AO30" s="278"/>
      <c r="AP30" s="277"/>
    </row>
    <row r="31" spans="2:42" ht="45">
      <c r="B31" s="279"/>
      <c r="C31" s="33"/>
      <c r="D31" s="33"/>
      <c r="E31" s="260" t="s">
        <v>788</v>
      </c>
      <c r="F31" s="500">
        <v>0</v>
      </c>
      <c r="G31" s="520"/>
      <c r="H31" s="278"/>
      <c r="K31" s="279"/>
      <c r="L31" s="33"/>
      <c r="M31" s="33"/>
      <c r="N31" s="616" t="s">
        <v>1051</v>
      </c>
      <c r="O31" s="650">
        <v>0</v>
      </c>
      <c r="P31" s="651">
        <v>250030</v>
      </c>
      <c r="Q31" s="277"/>
      <c r="T31" s="279"/>
      <c r="U31" s="33"/>
      <c r="V31" s="33"/>
      <c r="W31" s="260"/>
      <c r="X31" s="286"/>
      <c r="Y31" s="278"/>
      <c r="Z31" s="277"/>
      <c r="AB31" s="279"/>
      <c r="AC31" s="33"/>
      <c r="AD31" s="33"/>
      <c r="AE31" s="260"/>
      <c r="AF31" s="286"/>
      <c r="AG31" s="278"/>
      <c r="AH31" s="277"/>
      <c r="AJ31" s="279"/>
      <c r="AK31" s="33"/>
      <c r="AL31" s="33"/>
      <c r="AM31" s="260"/>
      <c r="AN31" s="286"/>
      <c r="AO31" s="278"/>
      <c r="AP31" s="277"/>
    </row>
    <row r="32" spans="2:42" ht="45">
      <c r="B32" s="279"/>
      <c r="C32" s="33"/>
      <c r="D32" s="33"/>
      <c r="E32" s="260" t="s">
        <v>729</v>
      </c>
      <c r="F32" s="500">
        <v>5999.99</v>
      </c>
      <c r="G32" s="518"/>
      <c r="H32" s="278"/>
      <c r="K32" s="279"/>
      <c r="L32" s="33"/>
      <c r="M32" s="33"/>
      <c r="N32" s="260" t="s">
        <v>786</v>
      </c>
      <c r="O32" s="652"/>
      <c r="P32" s="652">
        <v>0</v>
      </c>
      <c r="Q32" s="277"/>
      <c r="T32" s="279"/>
      <c r="U32" s="33"/>
      <c r="V32" s="33"/>
      <c r="W32" s="260"/>
      <c r="X32" s="286"/>
      <c r="Y32" s="278"/>
      <c r="Z32" s="277"/>
      <c r="AB32" s="279"/>
      <c r="AC32" s="33"/>
      <c r="AD32" s="33"/>
      <c r="AE32" s="260"/>
      <c r="AF32" s="286"/>
      <c r="AG32" s="278"/>
      <c r="AH32" s="277"/>
      <c r="AJ32" s="279"/>
      <c r="AK32" s="33"/>
      <c r="AL32" s="33"/>
      <c r="AM32" s="260"/>
      <c r="AN32" s="286"/>
      <c r="AO32" s="278"/>
      <c r="AP32" s="277"/>
    </row>
    <row r="33" spans="2:42" ht="30">
      <c r="B33" s="279"/>
      <c r="C33" s="33"/>
      <c r="D33" s="33"/>
      <c r="E33" s="260" t="s">
        <v>789</v>
      </c>
      <c r="F33" s="500">
        <v>0</v>
      </c>
      <c r="G33" s="520"/>
      <c r="H33" s="278"/>
      <c r="K33" s="279"/>
      <c r="L33" s="33"/>
      <c r="M33" s="33"/>
      <c r="N33" s="512" t="s">
        <v>1060</v>
      </c>
      <c r="O33" s="653">
        <v>166560</v>
      </c>
      <c r="P33" s="653">
        <v>0</v>
      </c>
      <c r="Q33" s="277"/>
      <c r="S33" s="546"/>
      <c r="T33" s="279"/>
      <c r="U33" s="33"/>
      <c r="V33" s="33"/>
      <c r="W33" s="260"/>
      <c r="X33" s="286"/>
      <c r="Y33" s="278"/>
      <c r="Z33" s="277"/>
      <c r="AB33" s="279"/>
      <c r="AC33" s="33"/>
      <c r="AD33" s="33"/>
      <c r="AE33" s="260"/>
      <c r="AF33" s="286"/>
      <c r="AG33" s="278"/>
      <c r="AH33" s="277"/>
      <c r="AJ33" s="279"/>
      <c r="AK33" s="33"/>
      <c r="AL33" s="33"/>
      <c r="AM33" s="260"/>
      <c r="AN33" s="286"/>
      <c r="AO33" s="278"/>
      <c r="AP33" s="277"/>
    </row>
    <row r="34" spans="2:42">
      <c r="B34" s="279"/>
      <c r="C34" s="33"/>
      <c r="D34" s="33"/>
      <c r="E34" s="260" t="s">
        <v>790</v>
      </c>
      <c r="F34" s="500">
        <v>0</v>
      </c>
      <c r="G34" s="520"/>
      <c r="H34" s="278"/>
      <c r="K34" s="279"/>
      <c r="L34" s="33"/>
      <c r="M34" s="33"/>
      <c r="N34" s="512" t="s">
        <v>1061</v>
      </c>
      <c r="O34" s="654">
        <v>243807.02</v>
      </c>
      <c r="P34" s="651">
        <v>0</v>
      </c>
      <c r="Q34" s="277"/>
      <c r="T34" s="279"/>
      <c r="U34" s="33"/>
      <c r="V34" s="33"/>
      <c r="W34" s="260"/>
      <c r="X34" s="286"/>
      <c r="Y34" s="278"/>
      <c r="Z34" s="277"/>
      <c r="AB34" s="279"/>
      <c r="AC34" s="33"/>
      <c r="AD34" s="33"/>
      <c r="AE34" s="260"/>
      <c r="AF34" s="286"/>
      <c r="AG34" s="278"/>
      <c r="AH34" s="277"/>
      <c r="AJ34" s="279"/>
      <c r="AK34" s="33"/>
      <c r="AL34" s="33"/>
      <c r="AM34" s="260"/>
      <c r="AN34" s="286"/>
      <c r="AO34" s="278"/>
      <c r="AP34" s="277"/>
    </row>
    <row r="35" spans="2:42" ht="30">
      <c r="B35" s="279"/>
      <c r="C35" s="33"/>
      <c r="D35" s="33"/>
      <c r="E35" s="260"/>
      <c r="F35" s="500"/>
      <c r="G35" s="520"/>
      <c r="H35" s="278"/>
      <c r="K35" s="279"/>
      <c r="L35" s="33"/>
      <c r="M35" s="33"/>
      <c r="N35" s="616" t="s">
        <v>1052</v>
      </c>
      <c r="O35" s="650">
        <v>0</v>
      </c>
      <c r="P35" s="651">
        <v>209600</v>
      </c>
      <c r="Q35" s="277"/>
      <c r="T35" s="279"/>
      <c r="U35" s="33"/>
      <c r="V35" s="33"/>
      <c r="W35" s="260"/>
      <c r="X35" s="286"/>
      <c r="Y35" s="278"/>
      <c r="Z35" s="277"/>
      <c r="AB35" s="279"/>
      <c r="AC35" s="33"/>
      <c r="AD35" s="33"/>
      <c r="AE35" s="260"/>
      <c r="AF35" s="286"/>
      <c r="AG35" s="278"/>
      <c r="AH35" s="277"/>
      <c r="AJ35" s="279"/>
      <c r="AK35" s="33"/>
      <c r="AL35" s="33"/>
      <c r="AM35" s="260"/>
      <c r="AN35" s="286"/>
      <c r="AO35" s="278"/>
      <c r="AP35" s="277"/>
    </row>
    <row r="36" spans="2:42" ht="30">
      <c r="B36" s="279"/>
      <c r="C36" s="33"/>
      <c r="D36" s="33"/>
      <c r="E36" s="260" t="s">
        <v>730</v>
      </c>
      <c r="F36" s="500">
        <v>1768.92</v>
      </c>
      <c r="G36" s="521"/>
      <c r="H36" s="278"/>
      <c r="K36" s="279"/>
      <c r="L36" s="33"/>
      <c r="M36" s="33"/>
      <c r="N36" s="616" t="s">
        <v>1053</v>
      </c>
      <c r="O36" s="650">
        <v>0</v>
      </c>
      <c r="P36" s="651">
        <v>240000</v>
      </c>
      <c r="Q36" s="277"/>
      <c r="T36" s="279"/>
      <c r="U36" s="33"/>
      <c r="V36" s="33"/>
      <c r="W36" s="260"/>
      <c r="X36" s="286"/>
      <c r="Y36" s="278"/>
      <c r="Z36" s="277"/>
      <c r="AB36" s="279"/>
      <c r="AC36" s="33"/>
      <c r="AD36" s="33"/>
      <c r="AE36" s="260"/>
      <c r="AF36" s="286"/>
      <c r="AG36" s="278"/>
      <c r="AH36" s="277"/>
      <c r="AJ36" s="279"/>
      <c r="AK36" s="33"/>
      <c r="AL36" s="33"/>
      <c r="AM36" s="260"/>
      <c r="AN36" s="286"/>
      <c r="AO36" s="278"/>
      <c r="AP36" s="277"/>
    </row>
    <row r="37" spans="2:42">
      <c r="B37" s="279"/>
      <c r="C37" s="33"/>
      <c r="D37" s="33"/>
      <c r="E37" s="260"/>
      <c r="F37" s="500"/>
      <c r="G37" s="521"/>
      <c r="H37" s="278"/>
      <c r="K37" s="279"/>
      <c r="L37" s="33"/>
      <c r="M37" s="33"/>
      <c r="N37" s="287" t="s">
        <v>1114</v>
      </c>
      <c r="O37" s="655">
        <f>SUM(O23:O36)</f>
        <v>1871434.9300000002</v>
      </c>
      <c r="P37" s="655">
        <f>SUM(P23:P36)</f>
        <v>736419</v>
      </c>
      <c r="Q37" s="277"/>
      <c r="R37" s="497"/>
      <c r="T37" s="279"/>
      <c r="U37" s="33"/>
      <c r="V37" s="33"/>
      <c r="W37" s="260"/>
      <c r="X37" s="286"/>
      <c r="Y37" s="278"/>
      <c r="Z37" s="277"/>
      <c r="AB37" s="279"/>
      <c r="AC37" s="33"/>
      <c r="AD37" s="33"/>
      <c r="AE37" s="260"/>
      <c r="AF37" s="286"/>
      <c r="AG37" s="278"/>
      <c r="AH37" s="277"/>
      <c r="AJ37" s="279"/>
      <c r="AK37" s="33"/>
      <c r="AL37" s="33"/>
      <c r="AM37" s="260"/>
      <c r="AN37" s="286"/>
      <c r="AO37" s="278"/>
      <c r="AP37" s="277"/>
    </row>
    <row r="38" spans="2:42" ht="30">
      <c r="B38" s="279"/>
      <c r="C38" s="33"/>
      <c r="D38" s="33"/>
      <c r="E38" s="260" t="s">
        <v>791</v>
      </c>
      <c r="F38" s="500">
        <v>0</v>
      </c>
      <c r="G38" s="520"/>
      <c r="H38" s="278"/>
      <c r="K38" s="279"/>
      <c r="L38" s="33"/>
      <c r="M38" s="33"/>
      <c r="N38" s="260" t="s">
        <v>728</v>
      </c>
      <c r="O38" s="500">
        <v>10500</v>
      </c>
      <c r="P38" s="500">
        <v>0</v>
      </c>
      <c r="Q38" s="277"/>
      <c r="T38" s="279"/>
      <c r="U38" s="33"/>
      <c r="V38" s="33"/>
      <c r="W38" s="260"/>
      <c r="X38" s="286"/>
      <c r="Y38" s="278"/>
      <c r="Z38" s="277"/>
      <c r="AB38" s="279"/>
      <c r="AC38" s="33"/>
      <c r="AD38" s="33"/>
      <c r="AE38" s="260"/>
      <c r="AF38" s="286"/>
      <c r="AG38" s="278"/>
      <c r="AH38" s="277"/>
      <c r="AJ38" s="279"/>
      <c r="AK38" s="33"/>
      <c r="AL38" s="33"/>
      <c r="AM38" s="260"/>
      <c r="AN38" s="286"/>
      <c r="AO38" s="278"/>
      <c r="AP38" s="277"/>
    </row>
    <row r="39" spans="2:42">
      <c r="B39" s="279"/>
      <c r="C39" s="33"/>
      <c r="D39" s="33"/>
      <c r="E39" s="260" t="s">
        <v>792</v>
      </c>
      <c r="F39" s="500">
        <v>0</v>
      </c>
      <c r="G39" s="520"/>
      <c r="H39" s="278"/>
      <c r="K39" s="279"/>
      <c r="L39" s="33"/>
      <c r="M39" s="33"/>
      <c r="N39" s="260" t="s">
        <v>787</v>
      </c>
      <c r="O39" s="500">
        <v>0</v>
      </c>
      <c r="P39" s="500">
        <v>0</v>
      </c>
      <c r="Q39" s="277"/>
      <c r="T39" s="279"/>
      <c r="U39" s="33"/>
      <c r="V39" s="33"/>
      <c r="W39" s="260"/>
      <c r="X39" s="286"/>
      <c r="Y39" s="278"/>
      <c r="Z39" s="277"/>
      <c r="AB39" s="279"/>
      <c r="AC39" s="33"/>
      <c r="AD39" s="33"/>
      <c r="AE39" s="260"/>
      <c r="AF39" s="286"/>
      <c r="AG39" s="278"/>
      <c r="AH39" s="277"/>
      <c r="AJ39" s="279"/>
      <c r="AK39" s="33"/>
      <c r="AL39" s="33"/>
      <c r="AM39" s="260"/>
      <c r="AN39" s="286"/>
      <c r="AO39" s="278"/>
      <c r="AP39" s="277"/>
    </row>
    <row r="40" spans="2:42" ht="30">
      <c r="B40" s="279"/>
      <c r="C40" s="33"/>
      <c r="D40" s="33"/>
      <c r="E40" s="287" t="s">
        <v>807</v>
      </c>
      <c r="F40" s="523">
        <f>SUM(F17:F39)</f>
        <v>620006.83000000007</v>
      </c>
      <c r="G40" s="524"/>
      <c r="H40" s="278"/>
      <c r="K40" s="279"/>
      <c r="L40" s="33"/>
      <c r="M40" s="33"/>
      <c r="N40" s="260" t="s">
        <v>788</v>
      </c>
      <c r="O40" s="500">
        <v>0</v>
      </c>
      <c r="P40" s="500">
        <v>0</v>
      </c>
      <c r="Q40" s="277"/>
      <c r="T40" s="279"/>
      <c r="U40" s="33"/>
      <c r="V40" s="33"/>
      <c r="W40" s="260"/>
      <c r="X40" s="286"/>
      <c r="Y40" s="278"/>
      <c r="Z40" s="277"/>
      <c r="AB40" s="279"/>
      <c r="AC40" s="33"/>
      <c r="AD40" s="33"/>
      <c r="AE40" s="260"/>
      <c r="AF40" s="286"/>
      <c r="AG40" s="278"/>
      <c r="AH40" s="277"/>
      <c r="AJ40" s="279"/>
      <c r="AK40" s="33"/>
      <c r="AL40" s="33"/>
      <c r="AM40" s="260"/>
      <c r="AN40" s="286"/>
      <c r="AO40" s="278"/>
      <c r="AP40" s="277"/>
    </row>
    <row r="41" spans="2:42">
      <c r="B41" s="279"/>
      <c r="C41" s="33"/>
      <c r="D41" s="33"/>
      <c r="E41" s="288" t="s">
        <v>808</v>
      </c>
      <c r="F41" s="500">
        <v>17000</v>
      </c>
      <c r="G41" s="518"/>
      <c r="H41" s="278"/>
      <c r="K41" s="279"/>
      <c r="L41" s="33"/>
      <c r="M41" s="33"/>
      <c r="N41" s="260" t="s">
        <v>729</v>
      </c>
      <c r="O41" s="500">
        <v>10500</v>
      </c>
      <c r="P41" s="500">
        <v>0</v>
      </c>
      <c r="Q41" s="277"/>
      <c r="T41" s="279"/>
      <c r="U41" s="33"/>
      <c r="V41" s="33"/>
      <c r="W41" s="260"/>
      <c r="X41" s="286"/>
      <c r="Y41" s="278"/>
      <c r="Z41" s="277"/>
      <c r="AB41" s="279"/>
      <c r="AC41" s="33"/>
      <c r="AD41" s="33"/>
      <c r="AE41" s="260"/>
      <c r="AF41" s="286"/>
      <c r="AG41" s="278"/>
      <c r="AH41" s="277"/>
      <c r="AJ41" s="279"/>
      <c r="AK41" s="33"/>
      <c r="AL41" s="33"/>
      <c r="AM41" s="260"/>
      <c r="AN41" s="286"/>
      <c r="AO41" s="278"/>
      <c r="AP41" s="277"/>
    </row>
    <row r="42" spans="2:42">
      <c r="B42" s="279"/>
      <c r="C42" s="33"/>
      <c r="D42" s="33"/>
      <c r="E42" s="525" t="s">
        <v>809</v>
      </c>
      <c r="F42" s="526">
        <v>0</v>
      </c>
      <c r="G42" s="518"/>
      <c r="H42" s="278"/>
      <c r="K42" s="279"/>
      <c r="L42" s="33"/>
      <c r="M42" s="33"/>
      <c r="N42" s="260" t="s">
        <v>789</v>
      </c>
      <c r="O42" s="500">
        <v>0</v>
      </c>
      <c r="P42" s="500">
        <v>0</v>
      </c>
      <c r="Q42" s="277"/>
      <c r="T42" s="279"/>
      <c r="U42" s="33"/>
      <c r="V42" s="33"/>
      <c r="W42" s="260"/>
      <c r="X42" s="286"/>
      <c r="Y42" s="278"/>
      <c r="Z42" s="277"/>
      <c r="AB42" s="279"/>
      <c r="AC42" s="33"/>
      <c r="AD42" s="33"/>
      <c r="AE42" s="260"/>
      <c r="AF42" s="286"/>
      <c r="AG42" s="278"/>
      <c r="AH42" s="277"/>
      <c r="AJ42" s="279"/>
      <c r="AK42" s="33"/>
      <c r="AL42" s="33"/>
      <c r="AM42" s="260"/>
      <c r="AN42" s="286"/>
      <c r="AO42" s="278"/>
      <c r="AP42" s="277"/>
    </row>
    <row r="43" spans="2:42">
      <c r="B43" s="279"/>
      <c r="C43" s="33"/>
      <c r="D43" s="33"/>
      <c r="E43" s="288" t="s">
        <v>810</v>
      </c>
      <c r="F43" s="500">
        <v>6000</v>
      </c>
      <c r="G43" s="518"/>
      <c r="H43" s="278"/>
      <c r="K43" s="279"/>
      <c r="L43" s="33"/>
      <c r="M43" s="33"/>
      <c r="N43" s="260" t="s">
        <v>790</v>
      </c>
      <c r="O43" s="500">
        <v>0</v>
      </c>
      <c r="P43" s="500">
        <v>0</v>
      </c>
      <c r="Q43" s="277"/>
      <c r="S43" s="546"/>
      <c r="T43" s="279"/>
      <c r="U43" s="33"/>
      <c r="V43" s="33"/>
      <c r="W43" s="260"/>
      <c r="X43" s="286"/>
      <c r="Y43" s="278"/>
      <c r="Z43" s="277"/>
      <c r="AB43" s="279"/>
      <c r="AC43" s="33"/>
      <c r="AD43" s="33"/>
      <c r="AE43" s="260"/>
      <c r="AF43" s="286"/>
      <c r="AG43" s="278"/>
      <c r="AH43" s="277"/>
      <c r="AJ43" s="279"/>
      <c r="AK43" s="33"/>
      <c r="AL43" s="33"/>
      <c r="AM43" s="260"/>
      <c r="AN43" s="286"/>
      <c r="AO43" s="278"/>
      <c r="AP43" s="277"/>
    </row>
    <row r="44" spans="2:42">
      <c r="B44" s="279"/>
      <c r="C44" s="33"/>
      <c r="D44" s="33"/>
      <c r="E44" s="288" t="s">
        <v>811</v>
      </c>
      <c r="F44" s="500">
        <v>0</v>
      </c>
      <c r="G44" s="518"/>
      <c r="H44" s="278"/>
      <c r="K44" s="279"/>
      <c r="L44" s="33"/>
      <c r="M44" s="33"/>
      <c r="N44" s="260" t="s">
        <v>730</v>
      </c>
      <c r="O44" s="603">
        <v>1768.72</v>
      </c>
      <c r="P44" s="603"/>
      <c r="Q44" s="277"/>
      <c r="T44" s="279"/>
      <c r="U44" s="33"/>
      <c r="V44" s="33"/>
      <c r="W44" s="260"/>
      <c r="X44" s="286"/>
      <c r="Y44" s="278"/>
      <c r="Z44" s="277"/>
      <c r="AB44" s="279"/>
      <c r="AC44" s="33"/>
      <c r="AD44" s="33"/>
      <c r="AE44" s="260"/>
      <c r="AF44" s="286"/>
      <c r="AG44" s="278"/>
      <c r="AH44" s="277"/>
      <c r="AJ44" s="279"/>
      <c r="AK44" s="33"/>
      <c r="AL44" s="33"/>
      <c r="AM44" s="260"/>
      <c r="AN44" s="286"/>
      <c r="AO44" s="278"/>
      <c r="AP44" s="277"/>
    </row>
    <row r="45" spans="2:42" ht="30">
      <c r="B45" s="279"/>
      <c r="C45" s="33"/>
      <c r="D45" s="33"/>
      <c r="E45" s="289" t="s">
        <v>809</v>
      </c>
      <c r="F45" s="527">
        <v>0</v>
      </c>
      <c r="G45" s="518"/>
      <c r="H45" s="278"/>
      <c r="K45" s="279"/>
      <c r="L45" s="33"/>
      <c r="M45" s="33"/>
      <c r="N45" s="260" t="s">
        <v>791</v>
      </c>
      <c r="O45" s="500">
        <v>0</v>
      </c>
      <c r="P45" s="500">
        <v>0</v>
      </c>
      <c r="Q45" s="277"/>
      <c r="T45" s="279"/>
      <c r="U45" s="33"/>
      <c r="V45" s="33"/>
      <c r="W45" s="260"/>
      <c r="X45" s="286"/>
      <c r="Y45" s="278"/>
      <c r="Z45" s="277"/>
      <c r="AB45" s="279"/>
      <c r="AC45" s="33"/>
      <c r="AD45" s="33"/>
      <c r="AE45" s="260"/>
      <c r="AF45" s="286"/>
      <c r="AG45" s="278"/>
      <c r="AH45" s="277"/>
      <c r="AJ45" s="279"/>
      <c r="AK45" s="33"/>
      <c r="AL45" s="33"/>
      <c r="AM45" s="260"/>
      <c r="AN45" s="286"/>
      <c r="AO45" s="278"/>
      <c r="AP45" s="277"/>
    </row>
    <row r="46" spans="2:42">
      <c r="B46" s="279"/>
      <c r="C46" s="33"/>
      <c r="D46" s="33"/>
      <c r="E46" s="289" t="s">
        <v>812</v>
      </c>
      <c r="F46" s="527">
        <v>0</v>
      </c>
      <c r="G46" s="518"/>
      <c r="H46" s="278"/>
      <c r="K46" s="279"/>
      <c r="L46" s="33"/>
      <c r="M46" s="33"/>
      <c r="N46" s="260" t="s">
        <v>792</v>
      </c>
      <c r="O46" s="500">
        <v>0</v>
      </c>
      <c r="P46" s="500">
        <v>0</v>
      </c>
      <c r="Q46" s="277"/>
      <c r="R46" s="497"/>
      <c r="S46" s="546"/>
      <c r="T46" s="279"/>
      <c r="U46" s="33"/>
      <c r="V46" s="33"/>
      <c r="W46" s="260"/>
      <c r="X46" s="286"/>
      <c r="Y46" s="278"/>
      <c r="Z46" s="277"/>
      <c r="AB46" s="279"/>
      <c r="AC46" s="33"/>
      <c r="AD46" s="33"/>
      <c r="AE46" s="260"/>
      <c r="AF46" s="286"/>
      <c r="AG46" s="278"/>
      <c r="AH46" s="277"/>
      <c r="AJ46" s="279"/>
      <c r="AK46" s="33"/>
      <c r="AL46" s="33"/>
      <c r="AM46" s="260"/>
      <c r="AN46" s="286"/>
      <c r="AO46" s="278"/>
      <c r="AP46" s="277"/>
    </row>
    <row r="47" spans="2:42">
      <c r="B47" s="279"/>
      <c r="C47" s="33"/>
      <c r="D47" s="33"/>
      <c r="E47" s="289"/>
      <c r="F47" s="527"/>
      <c r="G47" s="518"/>
      <c r="H47" s="278"/>
      <c r="K47" s="279"/>
      <c r="L47" s="33"/>
      <c r="M47" s="33"/>
      <c r="N47" s="287" t="s">
        <v>1116</v>
      </c>
      <c r="O47" s="523">
        <f>SUM(O38:O46)</f>
        <v>22768.720000000001</v>
      </c>
      <c r="P47" s="523">
        <f>SUM(P38:P46)</f>
        <v>0</v>
      </c>
      <c r="Q47" s="277"/>
      <c r="R47" s="497"/>
      <c r="S47" s="546"/>
      <c r="T47" s="279"/>
      <c r="U47" s="33"/>
      <c r="V47" s="33"/>
      <c r="W47" s="260"/>
      <c r="X47" s="286"/>
      <c r="Y47" s="278"/>
      <c r="Z47" s="277"/>
      <c r="AB47" s="279"/>
      <c r="AC47" s="33"/>
      <c r="AD47" s="33"/>
      <c r="AE47" s="260"/>
      <c r="AF47" s="286"/>
      <c r="AG47" s="278"/>
      <c r="AH47" s="277"/>
      <c r="AJ47" s="279"/>
      <c r="AK47" s="33"/>
      <c r="AL47" s="33"/>
      <c r="AM47" s="260"/>
      <c r="AN47" s="286"/>
      <c r="AO47" s="278"/>
      <c r="AP47" s="277"/>
    </row>
    <row r="48" spans="2:42">
      <c r="B48" s="279"/>
      <c r="C48" s="33"/>
      <c r="D48" s="33"/>
      <c r="E48" s="289" t="s">
        <v>813</v>
      </c>
      <c r="F48" s="527">
        <v>0</v>
      </c>
      <c r="G48" s="520"/>
      <c r="H48" s="278"/>
      <c r="K48" s="279"/>
      <c r="L48" s="33"/>
      <c r="M48" s="33"/>
      <c r="N48" s="505" t="s">
        <v>807</v>
      </c>
      <c r="O48" s="528">
        <f>O47+O37+O22</f>
        <v>1930877.6500000001</v>
      </c>
      <c r="P48" s="528">
        <f>P37+P47+P22</f>
        <v>736419</v>
      </c>
      <c r="Q48" s="277"/>
      <c r="S48" s="546"/>
      <c r="T48" s="279"/>
      <c r="U48" s="33"/>
      <c r="V48" s="33"/>
      <c r="W48" s="260"/>
      <c r="X48" s="286"/>
      <c r="Y48" s="278"/>
      <c r="Z48" s="277"/>
      <c r="AB48" s="279"/>
      <c r="AC48" s="33"/>
      <c r="AD48" s="33"/>
      <c r="AE48" s="260"/>
      <c r="AF48" s="286"/>
      <c r="AG48" s="278"/>
      <c r="AH48" s="277"/>
      <c r="AJ48" s="279"/>
      <c r="AK48" s="33"/>
      <c r="AL48" s="33"/>
      <c r="AM48" s="260"/>
      <c r="AN48" s="286"/>
      <c r="AO48" s="278"/>
      <c r="AP48" s="277"/>
    </row>
    <row r="49" spans="2:42">
      <c r="B49" s="279"/>
      <c r="C49" s="33"/>
      <c r="D49" s="33"/>
      <c r="E49" s="287" t="s">
        <v>814</v>
      </c>
      <c r="F49" s="523">
        <f>SUM(F41:F48)</f>
        <v>23000</v>
      </c>
      <c r="G49" s="524"/>
      <c r="H49" s="278"/>
      <c r="K49" s="279"/>
      <c r="L49" s="33"/>
      <c r="M49" s="33"/>
      <c r="N49" s="288" t="s">
        <v>808</v>
      </c>
      <c r="O49" s="500">
        <v>28250</v>
      </c>
      <c r="P49" s="500">
        <v>0</v>
      </c>
      <c r="Q49" s="277"/>
      <c r="S49" s="546"/>
      <c r="T49" s="279"/>
      <c r="U49" s="33"/>
      <c r="V49" s="33"/>
      <c r="W49" s="260"/>
      <c r="X49" s="286"/>
      <c r="Y49" s="278"/>
      <c r="Z49" s="277"/>
      <c r="AB49" s="279"/>
      <c r="AC49" s="33"/>
      <c r="AD49" s="33"/>
      <c r="AE49" s="260"/>
      <c r="AF49" s="286"/>
      <c r="AG49" s="278"/>
      <c r="AH49" s="277"/>
      <c r="AJ49" s="279"/>
      <c r="AK49" s="33"/>
      <c r="AL49" s="33"/>
      <c r="AM49" s="260"/>
      <c r="AN49" s="286"/>
      <c r="AO49" s="278"/>
      <c r="AP49" s="277"/>
    </row>
    <row r="50" spans="2:42">
      <c r="B50" s="279"/>
      <c r="C50" s="33"/>
      <c r="D50" s="460"/>
      <c r="E50" s="505" t="s">
        <v>815</v>
      </c>
      <c r="F50" s="528">
        <f>F40+F49</f>
        <v>643006.83000000007</v>
      </c>
      <c r="G50" s="524"/>
      <c r="H50" s="278"/>
      <c r="K50" s="279"/>
      <c r="L50" s="33"/>
      <c r="M50" s="33"/>
      <c r="N50" s="288" t="s">
        <v>809</v>
      </c>
      <c r="O50" s="500">
        <v>0</v>
      </c>
      <c r="P50" s="500">
        <v>0</v>
      </c>
      <c r="Q50" s="277"/>
      <c r="T50" s="279"/>
      <c r="U50" s="33"/>
      <c r="V50" s="33"/>
      <c r="W50" s="260"/>
      <c r="X50" s="286"/>
      <c r="Y50" s="278"/>
      <c r="Z50" s="277"/>
      <c r="AB50" s="279"/>
      <c r="AC50" s="33"/>
      <c r="AD50" s="33"/>
      <c r="AE50" s="260"/>
      <c r="AF50" s="286"/>
      <c r="AG50" s="278"/>
      <c r="AH50" s="277"/>
      <c r="AJ50" s="279"/>
      <c r="AK50" s="33"/>
      <c r="AL50" s="33"/>
      <c r="AM50" s="260"/>
      <c r="AN50" s="286"/>
      <c r="AO50" s="278"/>
      <c r="AP50" s="277"/>
    </row>
    <row r="51" spans="2:42">
      <c r="B51" s="279"/>
      <c r="C51" s="33"/>
      <c r="D51" s="33"/>
      <c r="E51" s="260" t="s">
        <v>816</v>
      </c>
      <c r="F51" s="500">
        <v>63900</v>
      </c>
      <c r="G51" s="520"/>
      <c r="H51" s="278"/>
      <c r="K51" s="279"/>
      <c r="L51" s="33"/>
      <c r="M51" s="33"/>
      <c r="N51" s="288" t="s">
        <v>810</v>
      </c>
      <c r="O51" s="603">
        <v>12000</v>
      </c>
      <c r="P51" s="603">
        <v>0</v>
      </c>
      <c r="Q51" s="277"/>
      <c r="T51" s="279"/>
      <c r="U51" s="33"/>
      <c r="V51" s="33"/>
      <c r="W51" s="260"/>
      <c r="X51" s="286"/>
      <c r="Y51" s="278"/>
      <c r="Z51" s="277"/>
      <c r="AB51" s="279"/>
      <c r="AC51" s="33"/>
      <c r="AD51" s="33"/>
      <c r="AE51" s="260"/>
      <c r="AF51" s="286"/>
      <c r="AG51" s="278"/>
      <c r="AH51" s="277"/>
      <c r="AJ51" s="279"/>
      <c r="AK51" s="33"/>
      <c r="AL51" s="33"/>
      <c r="AM51" s="260"/>
      <c r="AN51" s="286"/>
      <c r="AO51" s="278"/>
      <c r="AP51" s="277"/>
    </row>
    <row r="52" spans="2:42" ht="15.75" thickBot="1">
      <c r="B52" s="279"/>
      <c r="C52" s="33"/>
      <c r="D52" s="33"/>
      <c r="E52" s="294" t="s">
        <v>263</v>
      </c>
      <c r="F52" s="529">
        <f>F50+F51</f>
        <v>706906.83000000007</v>
      </c>
      <c r="G52" s="530"/>
      <c r="H52" s="278"/>
      <c r="K52" s="279"/>
      <c r="L52" s="33"/>
      <c r="M52" s="33"/>
      <c r="N52" s="288" t="s">
        <v>811</v>
      </c>
      <c r="O52" s="500">
        <v>0</v>
      </c>
      <c r="P52" s="500">
        <v>0</v>
      </c>
      <c r="Q52" s="277"/>
      <c r="T52" s="279"/>
      <c r="U52" s="33"/>
      <c r="V52" s="33"/>
      <c r="W52" s="260"/>
      <c r="X52" s="286"/>
      <c r="Y52" s="278"/>
      <c r="Z52" s="277"/>
      <c r="AB52" s="279"/>
      <c r="AC52" s="33"/>
      <c r="AD52" s="33"/>
      <c r="AE52" s="260"/>
      <c r="AF52" s="286"/>
      <c r="AG52" s="278"/>
      <c r="AH52" s="277"/>
      <c r="AJ52" s="279"/>
      <c r="AK52" s="33"/>
      <c r="AL52" s="33"/>
      <c r="AM52" s="260"/>
      <c r="AN52" s="286"/>
      <c r="AO52" s="278"/>
      <c r="AP52" s="277"/>
    </row>
    <row r="53" spans="2:42">
      <c r="B53" s="279"/>
      <c r="C53" s="33"/>
      <c r="D53" s="33"/>
      <c r="E53" s="530"/>
      <c r="F53" s="530"/>
      <c r="G53" s="530"/>
      <c r="H53" s="278"/>
      <c r="K53" s="279"/>
      <c r="L53" s="33"/>
      <c r="M53" s="33"/>
      <c r="N53" s="288" t="s">
        <v>941</v>
      </c>
      <c r="O53" s="500">
        <v>0</v>
      </c>
      <c r="P53" s="500">
        <v>0</v>
      </c>
      <c r="Q53" s="277"/>
      <c r="T53" s="279"/>
      <c r="U53" s="33"/>
      <c r="V53" s="33"/>
      <c r="W53" s="260"/>
      <c r="X53" s="286"/>
      <c r="Y53" s="278"/>
      <c r="Z53" s="277"/>
      <c r="AB53" s="279"/>
      <c r="AC53" s="33"/>
      <c r="AD53" s="33"/>
      <c r="AE53" s="260"/>
      <c r="AF53" s="286"/>
      <c r="AG53" s="278"/>
      <c r="AH53" s="277"/>
      <c r="AJ53" s="279"/>
      <c r="AK53" s="33"/>
      <c r="AL53" s="33"/>
      <c r="AM53" s="260"/>
      <c r="AN53" s="286"/>
      <c r="AO53" s="278"/>
      <c r="AP53" s="277"/>
    </row>
    <row r="54" spans="2:42">
      <c r="B54" s="279"/>
      <c r="C54" s="33"/>
      <c r="D54" s="33"/>
      <c r="E54" s="530"/>
      <c r="F54" s="530"/>
      <c r="G54" s="530"/>
      <c r="H54" s="278"/>
      <c r="K54" s="279"/>
      <c r="L54" s="33"/>
      <c r="M54" s="33"/>
      <c r="N54" s="288" t="s">
        <v>812</v>
      </c>
      <c r="O54" s="500">
        <v>0</v>
      </c>
      <c r="P54" s="500">
        <v>0</v>
      </c>
      <c r="Q54" s="277"/>
      <c r="T54" s="279"/>
      <c r="U54" s="33"/>
      <c r="V54" s="33"/>
      <c r="W54" s="260"/>
      <c r="X54" s="286"/>
      <c r="Y54" s="278"/>
      <c r="Z54" s="277"/>
      <c r="AB54" s="279"/>
      <c r="AC54" s="33"/>
      <c r="AD54" s="33"/>
      <c r="AE54" s="260"/>
      <c r="AF54" s="286"/>
      <c r="AG54" s="278"/>
      <c r="AH54" s="277"/>
      <c r="AJ54" s="279"/>
      <c r="AK54" s="33"/>
      <c r="AL54" s="33"/>
      <c r="AM54" s="260"/>
      <c r="AN54" s="286"/>
      <c r="AO54" s="278"/>
      <c r="AP54" s="277"/>
    </row>
    <row r="55" spans="2:42">
      <c r="B55" s="279"/>
      <c r="C55" s="33"/>
      <c r="D55" s="33"/>
      <c r="E55" s="530"/>
      <c r="F55" s="530"/>
      <c r="G55" s="530"/>
      <c r="H55" s="278"/>
      <c r="K55" s="279"/>
      <c r="L55" s="33"/>
      <c r="M55" s="33"/>
      <c r="N55" s="288" t="s">
        <v>813</v>
      </c>
      <c r="O55" s="500">
        <v>0</v>
      </c>
      <c r="P55" s="500">
        <v>0</v>
      </c>
      <c r="Q55" s="277"/>
      <c r="T55" s="279"/>
      <c r="U55" s="33"/>
      <c r="V55" s="33"/>
      <c r="W55" s="260"/>
      <c r="X55" s="286"/>
      <c r="Y55" s="278"/>
      <c r="Z55" s="277"/>
      <c r="AB55" s="279"/>
      <c r="AC55" s="33"/>
      <c r="AD55" s="33"/>
      <c r="AE55" s="260"/>
      <c r="AF55" s="286"/>
      <c r="AG55" s="278"/>
      <c r="AH55" s="277"/>
      <c r="AJ55" s="279"/>
      <c r="AK55" s="33"/>
      <c r="AL55" s="33"/>
      <c r="AM55" s="260"/>
      <c r="AN55" s="286"/>
      <c r="AO55" s="278"/>
      <c r="AP55" s="277"/>
    </row>
    <row r="56" spans="2:42">
      <c r="B56" s="279"/>
      <c r="C56" s="33"/>
      <c r="D56" s="33"/>
      <c r="E56" s="278"/>
      <c r="F56" s="278"/>
      <c r="G56" s="278"/>
      <c r="H56" s="278"/>
      <c r="K56" s="279"/>
      <c r="L56" s="33"/>
      <c r="M56" s="33"/>
      <c r="N56" s="287" t="s">
        <v>982</v>
      </c>
      <c r="O56" s="523">
        <f>SUM(O49:O55)</f>
        <v>40250</v>
      </c>
      <c r="P56" s="523">
        <f>SUM(P49:P55)</f>
        <v>0</v>
      </c>
      <c r="Q56" s="277"/>
      <c r="T56" s="279"/>
      <c r="U56" s="33"/>
      <c r="V56" s="33"/>
      <c r="W56" s="260"/>
      <c r="X56" s="286"/>
      <c r="Y56" s="278"/>
      <c r="Z56" s="277"/>
      <c r="AB56" s="279"/>
      <c r="AC56" s="33"/>
      <c r="AD56" s="33"/>
      <c r="AE56" s="260"/>
      <c r="AF56" s="286"/>
      <c r="AG56" s="278"/>
      <c r="AH56" s="277"/>
      <c r="AJ56" s="279"/>
      <c r="AK56" s="33"/>
      <c r="AL56" s="33"/>
      <c r="AM56" s="260"/>
      <c r="AN56" s="286"/>
      <c r="AO56" s="278"/>
      <c r="AP56" s="277"/>
    </row>
    <row r="57" spans="2:42" ht="30.75" thickBot="1">
      <c r="B57" s="279"/>
      <c r="C57" s="676" t="s">
        <v>267</v>
      </c>
      <c r="D57" s="676"/>
      <c r="E57" s="683" t="s">
        <v>930</v>
      </c>
      <c r="F57" s="684"/>
      <c r="G57" s="684"/>
      <c r="H57" s="278"/>
      <c r="K57" s="279"/>
      <c r="L57" s="33"/>
      <c r="M57" s="33"/>
      <c r="N57" s="505" t="s">
        <v>983</v>
      </c>
      <c r="O57" s="528">
        <f>O48+O56</f>
        <v>1971127.6500000001</v>
      </c>
      <c r="P57" s="528"/>
      <c r="Q57" s="277"/>
      <c r="T57" s="279"/>
      <c r="U57" s="33"/>
      <c r="V57" s="33"/>
      <c r="W57" s="260"/>
      <c r="X57" s="286"/>
      <c r="Y57" s="278"/>
      <c r="Z57" s="277"/>
      <c r="AB57" s="279"/>
      <c r="AC57" s="33"/>
      <c r="AD57" s="33"/>
      <c r="AE57" s="260"/>
      <c r="AF57" s="286"/>
      <c r="AG57" s="278"/>
      <c r="AH57" s="277"/>
      <c r="AJ57" s="279"/>
      <c r="AK57" s="33"/>
      <c r="AL57" s="33"/>
      <c r="AM57" s="260"/>
      <c r="AN57" s="286"/>
      <c r="AO57" s="278"/>
      <c r="AP57" s="277"/>
    </row>
    <row r="58" spans="2:42" ht="15.75" thickBot="1">
      <c r="B58" s="279"/>
      <c r="C58" s="676" t="s">
        <v>269</v>
      </c>
      <c r="D58" s="676"/>
      <c r="E58" s="297" t="s">
        <v>215</v>
      </c>
      <c r="F58" s="298" t="s">
        <v>217</v>
      </c>
      <c r="G58" s="72" t="s">
        <v>238</v>
      </c>
      <c r="H58" s="278"/>
      <c r="K58" s="279"/>
      <c r="L58" s="33"/>
      <c r="M58" s="33"/>
      <c r="N58" s="288" t="s">
        <v>816</v>
      </c>
      <c r="O58" s="603">
        <v>267485</v>
      </c>
      <c r="P58" s="603">
        <v>0</v>
      </c>
      <c r="Q58" s="277"/>
      <c r="T58" s="279"/>
      <c r="U58" s="33"/>
      <c r="V58" s="33"/>
      <c r="W58" s="291"/>
      <c r="X58" s="292"/>
      <c r="Y58" s="278"/>
      <c r="Z58" s="277"/>
      <c r="AB58" s="279"/>
      <c r="AC58" s="33"/>
      <c r="AD58" s="33"/>
      <c r="AE58" s="291"/>
      <c r="AF58" s="292"/>
      <c r="AG58" s="278"/>
      <c r="AH58" s="277"/>
      <c r="AJ58" s="279"/>
      <c r="AK58" s="33"/>
      <c r="AL58" s="33"/>
      <c r="AM58" s="291"/>
      <c r="AN58" s="292"/>
      <c r="AO58" s="278"/>
      <c r="AP58" s="277"/>
    </row>
    <row r="59" spans="2:42" ht="15.75" thickBot="1">
      <c r="B59" s="279"/>
      <c r="C59" s="33"/>
      <c r="D59" s="33"/>
      <c r="E59" s="258" t="s">
        <v>725</v>
      </c>
      <c r="F59" s="284">
        <f>F17</f>
        <v>12000</v>
      </c>
      <c r="G59" s="264">
        <v>44641</v>
      </c>
      <c r="H59" s="278"/>
      <c r="K59" s="279"/>
      <c r="L59" s="33"/>
      <c r="M59" s="460"/>
      <c r="N59" s="607" t="s">
        <v>263</v>
      </c>
      <c r="O59" s="608">
        <f>O57+O58</f>
        <v>2238612.6500000004</v>
      </c>
      <c r="P59" s="608">
        <f>P48+P57</f>
        <v>736419</v>
      </c>
      <c r="Q59" s="277"/>
      <c r="T59" s="279"/>
      <c r="U59" s="33"/>
      <c r="V59" s="33"/>
      <c r="W59" s="291"/>
      <c r="X59" s="292"/>
      <c r="Y59" s="278"/>
      <c r="Z59" s="277"/>
      <c r="AB59" s="279"/>
      <c r="AC59" s="33"/>
      <c r="AD59" s="33"/>
      <c r="AE59" s="291"/>
      <c r="AF59" s="292"/>
      <c r="AG59" s="278"/>
      <c r="AH59" s="277"/>
      <c r="AJ59" s="279"/>
      <c r="AK59" s="33"/>
      <c r="AL59" s="33"/>
      <c r="AM59" s="291"/>
      <c r="AN59" s="292"/>
      <c r="AO59" s="278"/>
      <c r="AP59" s="277"/>
    </row>
    <row r="60" spans="2:42">
      <c r="B60" s="279"/>
      <c r="C60" s="33"/>
      <c r="D60" s="33"/>
      <c r="E60" s="259" t="s">
        <v>784</v>
      </c>
      <c r="F60" s="263">
        <v>3000</v>
      </c>
      <c r="G60" s="266"/>
      <c r="H60" s="278"/>
      <c r="K60" s="279"/>
      <c r="L60" s="33"/>
      <c r="M60" s="460"/>
      <c r="N60" s="33"/>
      <c r="O60" s="33"/>
      <c r="P60" s="281"/>
      <c r="Q60" s="277"/>
      <c r="T60" s="279"/>
      <c r="U60" s="33"/>
      <c r="V60" s="33"/>
      <c r="W60" s="291"/>
      <c r="X60" s="292"/>
      <c r="Y60" s="278"/>
      <c r="Z60" s="277"/>
      <c r="AB60" s="279"/>
      <c r="AC60" s="33"/>
      <c r="AD60" s="33"/>
      <c r="AE60" s="291"/>
      <c r="AF60" s="292"/>
      <c r="AG60" s="278"/>
      <c r="AH60" s="277"/>
      <c r="AJ60" s="279"/>
      <c r="AK60" s="33"/>
      <c r="AL60" s="33"/>
      <c r="AM60" s="291"/>
      <c r="AN60" s="292"/>
      <c r="AO60" s="278"/>
      <c r="AP60" s="277"/>
    </row>
    <row r="61" spans="2:42" ht="15.75" thickBot="1">
      <c r="B61" s="279"/>
      <c r="C61" s="33"/>
      <c r="D61" s="33"/>
      <c r="E61" s="260" t="s">
        <v>727</v>
      </c>
      <c r="F61" s="533">
        <v>866</v>
      </c>
      <c r="G61" s="266">
        <v>44804</v>
      </c>
      <c r="H61" s="278"/>
      <c r="K61" s="279"/>
      <c r="L61" s="33"/>
      <c r="M61" s="33"/>
      <c r="N61" s="33"/>
      <c r="O61" s="33"/>
      <c r="P61" s="33"/>
      <c r="Q61" s="277"/>
      <c r="T61" s="279"/>
      <c r="U61" s="33"/>
      <c r="V61" s="33"/>
      <c r="W61" s="291"/>
      <c r="X61" s="292"/>
      <c r="Y61" s="278"/>
      <c r="Z61" s="277"/>
      <c r="AB61" s="279"/>
      <c r="AC61" s="33"/>
      <c r="AD61" s="33"/>
      <c r="AE61" s="291"/>
      <c r="AF61" s="292"/>
      <c r="AG61" s="278"/>
      <c r="AH61" s="277"/>
      <c r="AJ61" s="279"/>
      <c r="AK61" s="33"/>
      <c r="AL61" s="33"/>
      <c r="AM61" s="291"/>
      <c r="AN61" s="292"/>
      <c r="AO61" s="278"/>
      <c r="AP61" s="277"/>
    </row>
    <row r="62" spans="2:42" ht="15.75" thickBot="1">
      <c r="B62" s="279"/>
      <c r="C62" s="33"/>
      <c r="D62" s="33"/>
      <c r="E62" s="260" t="s">
        <v>726</v>
      </c>
      <c r="F62" s="533">
        <f>F20</f>
        <v>8040</v>
      </c>
      <c r="G62" s="265"/>
      <c r="H62" s="278"/>
      <c r="K62" s="279"/>
      <c r="L62" s="33"/>
      <c r="M62" s="33"/>
      <c r="N62" s="33"/>
      <c r="O62" s="33"/>
      <c r="P62" s="33"/>
      <c r="Q62" s="277"/>
      <c r="T62" s="279"/>
      <c r="U62" s="33"/>
      <c r="V62" s="33"/>
      <c r="W62" s="295" t="s">
        <v>263</v>
      </c>
      <c r="X62" s="296">
        <f>SUM(X17:X57)</f>
        <v>0</v>
      </c>
      <c r="Y62" s="278"/>
      <c r="Z62" s="277"/>
      <c r="AB62" s="279"/>
      <c r="AC62" s="33"/>
      <c r="AD62" s="33"/>
      <c r="AE62" s="295" t="s">
        <v>263</v>
      </c>
      <c r="AF62" s="296">
        <f>SUM(AF17:AF57)</f>
        <v>0</v>
      </c>
      <c r="AG62" s="278"/>
      <c r="AH62" s="277"/>
      <c r="AJ62" s="279"/>
      <c r="AK62" s="33"/>
      <c r="AL62" s="33"/>
      <c r="AM62" s="295" t="s">
        <v>263</v>
      </c>
      <c r="AN62" s="296">
        <f>SUM(AN17:AN57)</f>
        <v>0</v>
      </c>
      <c r="AO62" s="278"/>
      <c r="AP62" s="277"/>
    </row>
    <row r="63" spans="2:42" ht="30">
      <c r="B63" s="279"/>
      <c r="C63" s="33"/>
      <c r="D63" s="33"/>
      <c r="E63" s="261" t="s">
        <v>970</v>
      </c>
      <c r="F63" s="533">
        <v>86000</v>
      </c>
      <c r="G63" s="266"/>
      <c r="H63" s="278"/>
      <c r="K63" s="279"/>
      <c r="L63" s="33"/>
      <c r="M63" s="33"/>
      <c r="N63" s="278"/>
      <c r="O63" s="278"/>
      <c r="P63" s="278"/>
      <c r="Q63" s="277"/>
      <c r="T63" s="279"/>
      <c r="U63" s="33"/>
      <c r="V63" s="33"/>
      <c r="W63" s="278"/>
      <c r="X63" s="278"/>
      <c r="Y63" s="278"/>
      <c r="Z63" s="277"/>
      <c r="AB63" s="279"/>
      <c r="AC63" s="33"/>
      <c r="AD63" s="33"/>
      <c r="AE63" s="278"/>
      <c r="AF63" s="278"/>
      <c r="AG63" s="278"/>
      <c r="AH63" s="277"/>
      <c r="AJ63" s="279"/>
      <c r="AK63" s="33"/>
      <c r="AL63" s="33"/>
      <c r="AM63" s="278"/>
      <c r="AN63" s="278"/>
      <c r="AO63" s="278"/>
      <c r="AP63" s="277"/>
    </row>
    <row r="64" spans="2:42" ht="34.5" customHeight="1" thickBot="1">
      <c r="B64" s="279"/>
      <c r="C64" s="33"/>
      <c r="D64" s="33"/>
      <c r="E64" s="260" t="s">
        <v>971</v>
      </c>
      <c r="F64" s="533">
        <v>30000</v>
      </c>
      <c r="G64" s="266"/>
      <c r="H64" s="278"/>
      <c r="K64" s="279"/>
      <c r="L64" s="676" t="s">
        <v>267</v>
      </c>
      <c r="M64" s="676"/>
      <c r="N64" s="679" t="s">
        <v>1131</v>
      </c>
      <c r="O64" s="679"/>
      <c r="P64" s="679"/>
      <c r="Q64" s="277"/>
      <c r="T64" s="279"/>
      <c r="U64" s="676" t="s">
        <v>267</v>
      </c>
      <c r="V64" s="676"/>
      <c r="W64" s="278"/>
      <c r="X64" s="278"/>
      <c r="Y64" s="278"/>
      <c r="Z64" s="277"/>
      <c r="AB64" s="279"/>
      <c r="AC64" s="676" t="s">
        <v>267</v>
      </c>
      <c r="AD64" s="676"/>
      <c r="AE64" s="278"/>
      <c r="AF64" s="278"/>
      <c r="AG64" s="278"/>
      <c r="AH64" s="277"/>
      <c r="AJ64" s="279"/>
      <c r="AK64" s="676" t="s">
        <v>267</v>
      </c>
      <c r="AL64" s="676"/>
      <c r="AM64" s="278"/>
      <c r="AN64" s="278"/>
      <c r="AO64" s="278"/>
      <c r="AP64" s="277"/>
    </row>
    <row r="65" spans="2:42" ht="50.1" customHeight="1" thickBot="1">
      <c r="B65" s="279"/>
      <c r="C65" s="33"/>
      <c r="D65" s="33"/>
      <c r="E65" s="260" t="s">
        <v>785</v>
      </c>
      <c r="F65" s="533"/>
      <c r="G65" s="265"/>
      <c r="H65" s="278"/>
      <c r="K65" s="279"/>
      <c r="L65" s="676" t="s">
        <v>269</v>
      </c>
      <c r="M65" s="676"/>
      <c r="N65" s="297" t="s">
        <v>215</v>
      </c>
      <c r="O65" s="298" t="s">
        <v>217</v>
      </c>
      <c r="P65" s="72" t="s">
        <v>238</v>
      </c>
      <c r="Q65" s="277"/>
      <c r="T65" s="279"/>
      <c r="U65" s="676" t="s">
        <v>269</v>
      </c>
      <c r="V65" s="676"/>
      <c r="W65" s="297" t="s">
        <v>215</v>
      </c>
      <c r="X65" s="298" t="s">
        <v>217</v>
      </c>
      <c r="Y65" s="72" t="s">
        <v>238</v>
      </c>
      <c r="Z65" s="277"/>
      <c r="AB65" s="279"/>
      <c r="AC65" s="676" t="s">
        <v>269</v>
      </c>
      <c r="AD65" s="676"/>
      <c r="AE65" s="297" t="s">
        <v>215</v>
      </c>
      <c r="AF65" s="298" t="s">
        <v>217</v>
      </c>
      <c r="AG65" s="72" t="s">
        <v>238</v>
      </c>
      <c r="AH65" s="277"/>
      <c r="AJ65" s="279"/>
      <c r="AK65" s="676" t="s">
        <v>269</v>
      </c>
      <c r="AL65" s="676"/>
      <c r="AM65" s="297" t="s">
        <v>215</v>
      </c>
      <c r="AN65" s="298" t="s">
        <v>217</v>
      </c>
      <c r="AO65" s="72" t="s">
        <v>238</v>
      </c>
      <c r="AP65" s="277"/>
    </row>
    <row r="66" spans="2:42">
      <c r="B66" s="279"/>
      <c r="C66" s="33"/>
      <c r="D66" s="33"/>
      <c r="E66" s="260" t="s">
        <v>922</v>
      </c>
      <c r="F66" s="533">
        <v>233825</v>
      </c>
      <c r="G66" s="531">
        <v>44621</v>
      </c>
      <c r="H66" s="278"/>
      <c r="K66" s="279"/>
      <c r="L66" s="33"/>
      <c r="M66" s="33"/>
      <c r="N66" s="258" t="s">
        <v>725</v>
      </c>
      <c r="O66" s="499">
        <f>6000+3000</f>
        <v>9000</v>
      </c>
      <c r="P66" s="264">
        <v>45230</v>
      </c>
      <c r="Q66" s="277"/>
      <c r="T66" s="279"/>
      <c r="U66" s="33"/>
      <c r="V66" s="33"/>
      <c r="W66" s="299"/>
      <c r="X66" s="300"/>
      <c r="Y66" s="301"/>
      <c r="Z66" s="277"/>
      <c r="AB66" s="279"/>
      <c r="AC66" s="33"/>
      <c r="AD66" s="33"/>
      <c r="AE66" s="299"/>
      <c r="AF66" s="300"/>
      <c r="AG66" s="301"/>
      <c r="AH66" s="277"/>
      <c r="AJ66" s="279"/>
      <c r="AK66" s="33"/>
      <c r="AL66" s="33"/>
      <c r="AM66" s="299"/>
      <c r="AN66" s="300"/>
      <c r="AO66" s="301"/>
      <c r="AP66" s="277"/>
    </row>
    <row r="67" spans="2:42">
      <c r="B67" s="279"/>
      <c r="C67" s="33"/>
      <c r="D67" s="33"/>
      <c r="E67" s="260" t="s">
        <v>199</v>
      </c>
      <c r="F67" s="533">
        <v>250000</v>
      </c>
      <c r="G67" s="531">
        <v>44713</v>
      </c>
      <c r="H67" s="278"/>
      <c r="K67" s="279"/>
      <c r="L67" s="33"/>
      <c r="M67" s="33"/>
      <c r="N67" s="259" t="s">
        <v>784</v>
      </c>
      <c r="O67" s="500">
        <f>0+3000</f>
        <v>3000</v>
      </c>
      <c r="P67" s="266">
        <v>45230</v>
      </c>
      <c r="Q67" s="277"/>
      <c r="T67" s="279"/>
      <c r="U67" s="33"/>
      <c r="V67" s="33"/>
      <c r="W67" s="260"/>
      <c r="X67" s="302"/>
      <c r="Y67" s="267"/>
      <c r="Z67" s="277"/>
      <c r="AB67" s="279"/>
      <c r="AC67" s="33"/>
      <c r="AD67" s="33"/>
      <c r="AE67" s="260"/>
      <c r="AF67" s="302"/>
      <c r="AG67" s="267"/>
      <c r="AH67" s="277"/>
      <c r="AJ67" s="279"/>
      <c r="AK67" s="33"/>
      <c r="AL67" s="33"/>
      <c r="AM67" s="260"/>
      <c r="AN67" s="302"/>
      <c r="AO67" s="267"/>
      <c r="AP67" s="277"/>
    </row>
    <row r="68" spans="2:42">
      <c r="B68" s="279"/>
      <c r="C68" s="33"/>
      <c r="D68" s="33"/>
      <c r="E68" s="260" t="s">
        <v>74</v>
      </c>
      <c r="F68" s="533">
        <v>250000</v>
      </c>
      <c r="G68" s="531">
        <v>44713</v>
      </c>
      <c r="H68" s="278"/>
      <c r="K68" s="279"/>
      <c r="L68" s="33"/>
      <c r="M68" s="33"/>
      <c r="N68" s="260" t="s">
        <v>727</v>
      </c>
      <c r="O68" s="501">
        <f>866+375</f>
        <v>1241</v>
      </c>
      <c r="P68" s="266">
        <v>45230</v>
      </c>
      <c r="Q68" s="277"/>
      <c r="T68" s="279"/>
      <c r="U68" s="33"/>
      <c r="V68" s="33"/>
      <c r="W68" s="260"/>
      <c r="X68" s="302"/>
      <c r="Y68" s="267"/>
      <c r="Z68" s="277"/>
      <c r="AB68" s="279"/>
      <c r="AC68" s="33"/>
      <c r="AD68" s="33"/>
      <c r="AE68" s="260"/>
      <c r="AF68" s="302"/>
      <c r="AG68" s="267"/>
      <c r="AH68" s="277"/>
      <c r="AJ68" s="279"/>
      <c r="AK68" s="33"/>
      <c r="AL68" s="33"/>
      <c r="AM68" s="260"/>
      <c r="AN68" s="302"/>
      <c r="AO68" s="267"/>
      <c r="AP68" s="277"/>
    </row>
    <row r="69" spans="2:42">
      <c r="B69" s="279"/>
      <c r="C69" s="33"/>
      <c r="D69" s="33"/>
      <c r="E69" s="260" t="s">
        <v>72</v>
      </c>
      <c r="F69" s="533">
        <v>250000</v>
      </c>
      <c r="G69" s="531">
        <v>44743</v>
      </c>
      <c r="H69" s="278"/>
      <c r="K69" s="279"/>
      <c r="L69" s="33"/>
      <c r="M69" s="33"/>
      <c r="N69" s="260" t="s">
        <v>726</v>
      </c>
      <c r="O69" s="501">
        <f>6000+3540</f>
        <v>9540</v>
      </c>
      <c r="P69" s="266">
        <v>45230</v>
      </c>
      <c r="Q69" s="277"/>
      <c r="T69" s="279"/>
      <c r="U69" s="33"/>
      <c r="V69" s="33"/>
      <c r="W69" s="260"/>
      <c r="X69" s="302"/>
      <c r="Y69" s="267"/>
      <c r="Z69" s="277"/>
      <c r="AB69" s="279"/>
      <c r="AC69" s="33"/>
      <c r="AD69" s="33"/>
      <c r="AE69" s="260"/>
      <c r="AF69" s="302"/>
      <c r="AG69" s="267"/>
      <c r="AH69" s="277"/>
      <c r="AJ69" s="279"/>
      <c r="AK69" s="33"/>
      <c r="AL69" s="33"/>
      <c r="AM69" s="260"/>
      <c r="AN69" s="302"/>
      <c r="AO69" s="267"/>
      <c r="AP69" s="277"/>
    </row>
    <row r="70" spans="2:42" ht="30">
      <c r="B70" s="279"/>
      <c r="C70" s="33"/>
      <c r="D70" s="33"/>
      <c r="E70" s="260" t="s">
        <v>559</v>
      </c>
      <c r="F70" s="533">
        <v>195000</v>
      </c>
      <c r="G70" s="531">
        <v>44743</v>
      </c>
      <c r="H70" s="278"/>
      <c r="K70" s="279"/>
      <c r="L70" s="33"/>
      <c r="M70" s="33"/>
      <c r="N70" s="261" t="s">
        <v>970</v>
      </c>
      <c r="O70" s="501">
        <f>57000+86000</f>
        <v>143000</v>
      </c>
      <c r="P70" s="266">
        <v>45107</v>
      </c>
      <c r="Q70" s="277"/>
      <c r="T70" s="279"/>
      <c r="U70" s="33"/>
      <c r="V70" s="33"/>
      <c r="W70" s="260"/>
      <c r="X70" s="302"/>
      <c r="Y70" s="267"/>
      <c r="Z70" s="277"/>
      <c r="AB70" s="279"/>
      <c r="AC70" s="33"/>
      <c r="AD70" s="33"/>
      <c r="AE70" s="260"/>
      <c r="AF70" s="302"/>
      <c r="AG70" s="267"/>
      <c r="AH70" s="277"/>
      <c r="AJ70" s="279"/>
      <c r="AK70" s="33"/>
      <c r="AL70" s="33"/>
      <c r="AM70" s="260"/>
      <c r="AN70" s="302"/>
      <c r="AO70" s="267"/>
      <c r="AP70" s="277"/>
    </row>
    <row r="71" spans="2:42" ht="30">
      <c r="B71" s="279"/>
      <c r="C71" s="33"/>
      <c r="D71" s="33"/>
      <c r="E71" s="260" t="s">
        <v>128</v>
      </c>
      <c r="F71" s="533">
        <v>210000</v>
      </c>
      <c r="G71" s="531">
        <v>44743</v>
      </c>
      <c r="H71" s="278"/>
      <c r="K71" s="279"/>
      <c r="L71" s="33"/>
      <c r="M71" s="33"/>
      <c r="N71" s="260" t="s">
        <v>971</v>
      </c>
      <c r="O71" s="501">
        <f>15000+30000</f>
        <v>45000</v>
      </c>
      <c r="P71" s="266">
        <v>45107</v>
      </c>
      <c r="Q71" s="277"/>
      <c r="T71" s="279"/>
      <c r="U71" s="33"/>
      <c r="V71" s="33"/>
      <c r="W71" s="260"/>
      <c r="X71" s="302"/>
      <c r="Y71" s="267"/>
      <c r="Z71" s="277"/>
      <c r="AB71" s="279"/>
      <c r="AC71" s="33"/>
      <c r="AD71" s="33"/>
      <c r="AE71" s="260"/>
      <c r="AF71" s="302"/>
      <c r="AG71" s="267"/>
      <c r="AH71" s="277"/>
      <c r="AJ71" s="279"/>
      <c r="AK71" s="33"/>
      <c r="AL71" s="33"/>
      <c r="AM71" s="260"/>
      <c r="AN71" s="302"/>
      <c r="AO71" s="267"/>
      <c r="AP71" s="277"/>
    </row>
    <row r="72" spans="2:42">
      <c r="B72" s="279"/>
      <c r="C72" s="33"/>
      <c r="D72" s="33"/>
      <c r="E72" s="260"/>
      <c r="F72" s="533"/>
      <c r="G72" s="531"/>
      <c r="H72" s="278"/>
      <c r="K72" s="279"/>
      <c r="L72" s="33"/>
      <c r="M72" s="33"/>
      <c r="N72" s="287" t="s">
        <v>1115</v>
      </c>
      <c r="O72" s="523">
        <f>SUM(O66:O71)</f>
        <v>210781</v>
      </c>
      <c r="P72" s="523"/>
      <c r="Q72" s="277"/>
      <c r="T72" s="279"/>
      <c r="U72" s="33"/>
      <c r="V72" s="33"/>
      <c r="W72" s="260"/>
      <c r="X72" s="302"/>
      <c r="Y72" s="267"/>
      <c r="Z72" s="277"/>
      <c r="AB72" s="279"/>
      <c r="AC72" s="33"/>
      <c r="AD72" s="33"/>
      <c r="AE72" s="260"/>
      <c r="AF72" s="302"/>
      <c r="AG72" s="267"/>
      <c r="AH72" s="277"/>
      <c r="AJ72" s="279"/>
      <c r="AK72" s="33"/>
      <c r="AL72" s="33"/>
      <c r="AM72" s="260"/>
      <c r="AN72" s="302"/>
      <c r="AO72" s="267"/>
      <c r="AP72" s="277"/>
    </row>
    <row r="73" spans="2:42" ht="45">
      <c r="B73" s="279"/>
      <c r="C73" s="33"/>
      <c r="D73" s="33"/>
      <c r="E73" s="260" t="s">
        <v>112</v>
      </c>
      <c r="F73" s="533">
        <v>250000</v>
      </c>
      <c r="G73" s="531">
        <v>44713</v>
      </c>
      <c r="H73" s="278"/>
      <c r="K73" s="279"/>
      <c r="L73" s="33"/>
      <c r="M73" s="33"/>
      <c r="N73" s="260" t="s">
        <v>785</v>
      </c>
      <c r="O73" s="610">
        <f>2900000-O24-O25-O26-O27-O28-O29-O30</f>
        <v>1438932.0899999999</v>
      </c>
      <c r="P73" s="513" t="s">
        <v>940</v>
      </c>
      <c r="Q73" s="277"/>
      <c r="S73" s="546"/>
      <c r="T73" s="279"/>
      <c r="U73" s="33"/>
      <c r="V73" s="33"/>
      <c r="W73" s="260"/>
      <c r="X73" s="302"/>
      <c r="Y73" s="267"/>
      <c r="Z73" s="277"/>
      <c r="AB73" s="279"/>
      <c r="AC73" s="33"/>
      <c r="AD73" s="33"/>
      <c r="AE73" s="260"/>
      <c r="AF73" s="302"/>
      <c r="AG73" s="267"/>
      <c r="AH73" s="277"/>
      <c r="AJ73" s="279"/>
      <c r="AK73" s="33"/>
      <c r="AL73" s="33"/>
      <c r="AM73" s="260"/>
      <c r="AN73" s="302"/>
      <c r="AO73" s="267"/>
      <c r="AP73" s="277"/>
    </row>
    <row r="74" spans="2:42" ht="147" customHeight="1">
      <c r="B74" s="279"/>
      <c r="C74" s="33"/>
      <c r="D74" s="33"/>
      <c r="E74" s="260" t="s">
        <v>124</v>
      </c>
      <c r="F74" s="533">
        <v>250000</v>
      </c>
      <c r="G74" s="531">
        <v>44805</v>
      </c>
      <c r="H74" s="278"/>
      <c r="K74" s="279"/>
      <c r="L74" s="33"/>
      <c r="M74" s="33"/>
      <c r="N74" s="288" t="s">
        <v>1063</v>
      </c>
      <c r="O74" s="610">
        <v>200000</v>
      </c>
      <c r="P74" s="609">
        <v>44926</v>
      </c>
      <c r="Q74" s="277"/>
      <c r="S74" s="546"/>
      <c r="T74" s="279"/>
      <c r="U74" s="33"/>
      <c r="V74" s="33"/>
      <c r="W74" s="260"/>
      <c r="X74" s="302"/>
      <c r="Y74" s="267"/>
      <c r="Z74" s="277"/>
      <c r="AB74" s="279"/>
      <c r="AC74" s="33"/>
      <c r="AD74" s="33"/>
      <c r="AE74" s="260"/>
      <c r="AF74" s="302"/>
      <c r="AG74" s="267"/>
      <c r="AH74" s="277"/>
      <c r="AJ74" s="279"/>
      <c r="AK74" s="33"/>
      <c r="AL74" s="33"/>
      <c r="AM74" s="260"/>
      <c r="AN74" s="302"/>
      <c r="AO74" s="267"/>
      <c r="AP74" s="277"/>
    </row>
    <row r="75" spans="2:42" ht="45.75" thickBot="1">
      <c r="B75" s="279"/>
      <c r="C75" s="33"/>
      <c r="D75" s="33"/>
      <c r="E75" s="260" t="s">
        <v>786</v>
      </c>
      <c r="F75" s="533"/>
      <c r="G75" s="265"/>
      <c r="H75" s="278"/>
      <c r="K75" s="279"/>
      <c r="L75" s="33"/>
      <c r="M75" s="33"/>
      <c r="N75" s="288" t="s">
        <v>1064</v>
      </c>
      <c r="O75" s="610">
        <v>250000</v>
      </c>
      <c r="P75" s="609">
        <v>45107</v>
      </c>
      <c r="Q75" s="277"/>
      <c r="T75" s="279"/>
      <c r="U75" s="33"/>
      <c r="V75" s="33"/>
      <c r="W75" s="260"/>
      <c r="X75" s="302"/>
      <c r="Y75" s="267"/>
      <c r="Z75" s="277"/>
      <c r="AB75" s="279"/>
      <c r="AC75" s="33"/>
      <c r="AD75" s="33"/>
      <c r="AE75" s="260"/>
      <c r="AF75" s="302"/>
      <c r="AG75" s="267"/>
      <c r="AH75" s="277"/>
      <c r="AJ75" s="279"/>
      <c r="AK75" s="33"/>
      <c r="AL75" s="33"/>
      <c r="AM75" s="260"/>
      <c r="AN75" s="302"/>
      <c r="AO75" s="267"/>
      <c r="AP75" s="277"/>
    </row>
    <row r="76" spans="2:42" ht="75">
      <c r="B76" s="279"/>
      <c r="C76" s="33"/>
      <c r="D76" s="33"/>
      <c r="E76" s="260" t="s">
        <v>728</v>
      </c>
      <c r="F76" s="534">
        <v>6000</v>
      </c>
      <c r="G76" s="264">
        <v>44641</v>
      </c>
      <c r="H76" s="278"/>
      <c r="K76" s="279"/>
      <c r="L76" s="33"/>
      <c r="M76" s="33"/>
      <c r="N76" s="288" t="s">
        <v>1065</v>
      </c>
      <c r="O76" s="610">
        <v>200000</v>
      </c>
      <c r="P76" s="609">
        <v>45107</v>
      </c>
      <c r="Q76" s="277"/>
      <c r="T76" s="279"/>
      <c r="U76" s="33"/>
      <c r="V76" s="33"/>
      <c r="W76" s="260"/>
      <c r="X76" s="302"/>
      <c r="Y76" s="267"/>
      <c r="Z76" s="277"/>
      <c r="AB76" s="279"/>
      <c r="AC76" s="33"/>
      <c r="AD76" s="33"/>
      <c r="AE76" s="260"/>
      <c r="AF76" s="302"/>
      <c r="AG76" s="267"/>
      <c r="AH76" s="277"/>
      <c r="AJ76" s="279"/>
      <c r="AK76" s="33"/>
      <c r="AL76" s="33"/>
      <c r="AM76" s="260"/>
      <c r="AN76" s="302"/>
      <c r="AO76" s="267"/>
      <c r="AP76" s="277"/>
    </row>
    <row r="77" spans="2:42" ht="60">
      <c r="B77" s="279"/>
      <c r="C77" s="33"/>
      <c r="D77" s="33"/>
      <c r="E77" s="260" t="s">
        <v>787</v>
      </c>
      <c r="F77" s="534">
        <v>4000</v>
      </c>
      <c r="G77" s="265"/>
      <c r="H77" s="278"/>
      <c r="K77" s="279"/>
      <c r="L77" s="33"/>
      <c r="M77" s="33"/>
      <c r="N77" s="288" t="s">
        <v>1066</v>
      </c>
      <c r="O77" s="610">
        <v>200000</v>
      </c>
      <c r="P77" s="609">
        <v>45107</v>
      </c>
      <c r="Q77" s="277"/>
      <c r="T77" s="279"/>
      <c r="U77" s="33"/>
      <c r="V77" s="33"/>
      <c r="W77" s="260"/>
      <c r="X77" s="302"/>
      <c r="Y77" s="267"/>
      <c r="Z77" s="277"/>
      <c r="AB77" s="279"/>
      <c r="AC77" s="33"/>
      <c r="AD77" s="33"/>
      <c r="AE77" s="260"/>
      <c r="AF77" s="302"/>
      <c r="AG77" s="267"/>
      <c r="AH77" s="277"/>
      <c r="AJ77" s="279"/>
      <c r="AK77" s="33"/>
      <c r="AL77" s="33"/>
      <c r="AM77" s="260"/>
      <c r="AN77" s="302"/>
      <c r="AO77" s="267"/>
      <c r="AP77" s="277"/>
    </row>
    <row r="78" spans="2:42" ht="30.75" thickBot="1">
      <c r="B78" s="279"/>
      <c r="C78" s="33"/>
      <c r="D78" s="33"/>
      <c r="E78" s="260" t="s">
        <v>788</v>
      </c>
      <c r="F78" s="534">
        <v>15000</v>
      </c>
      <c r="G78" s="265"/>
      <c r="H78" s="278"/>
      <c r="K78" s="279"/>
      <c r="L78" s="33"/>
      <c r="M78" s="33"/>
      <c r="N78" s="632" t="s">
        <v>1062</v>
      </c>
      <c r="O78" s="584">
        <v>0</v>
      </c>
      <c r="P78" s="609">
        <v>45199</v>
      </c>
      <c r="Q78" s="277"/>
      <c r="T78" s="279"/>
      <c r="U78" s="33"/>
      <c r="V78" s="33"/>
      <c r="W78" s="260"/>
      <c r="X78" s="302"/>
      <c r="Y78" s="267"/>
      <c r="Z78" s="277"/>
      <c r="AB78" s="279"/>
      <c r="AC78" s="33"/>
      <c r="AD78" s="33"/>
      <c r="AE78" s="260"/>
      <c r="AF78" s="302"/>
      <c r="AG78" s="267"/>
      <c r="AH78" s="277"/>
      <c r="AJ78" s="279"/>
      <c r="AK78" s="33"/>
      <c r="AL78" s="33"/>
      <c r="AM78" s="260"/>
      <c r="AN78" s="302"/>
      <c r="AO78" s="267"/>
      <c r="AP78" s="277"/>
    </row>
    <row r="79" spans="2:42">
      <c r="B79" s="279"/>
      <c r="C79" s="33"/>
      <c r="D79" s="33"/>
      <c r="E79" s="260" t="s">
        <v>729</v>
      </c>
      <c r="F79" s="534">
        <v>6000</v>
      </c>
      <c r="G79" s="264">
        <v>44641</v>
      </c>
      <c r="H79" s="278"/>
      <c r="K79" s="279"/>
      <c r="L79" s="33"/>
      <c r="M79" s="33"/>
      <c r="N79" s="632" t="s">
        <v>1067</v>
      </c>
      <c r="O79" s="584">
        <v>0</v>
      </c>
      <c r="P79" s="609">
        <v>45199</v>
      </c>
      <c r="Q79" s="277"/>
      <c r="T79" s="279"/>
      <c r="U79" s="33"/>
      <c r="V79" s="33"/>
      <c r="W79" s="260"/>
      <c r="X79" s="302"/>
      <c r="Y79" s="267"/>
      <c r="Z79" s="277"/>
      <c r="AB79" s="279"/>
      <c r="AC79" s="33"/>
      <c r="AD79" s="33"/>
      <c r="AE79" s="260"/>
      <c r="AF79" s="302"/>
      <c r="AG79" s="267"/>
      <c r="AH79" s="277"/>
      <c r="AJ79" s="279"/>
      <c r="AK79" s="33"/>
      <c r="AL79" s="33"/>
      <c r="AM79" s="260"/>
      <c r="AN79" s="302"/>
      <c r="AO79" s="267"/>
      <c r="AP79" s="277"/>
    </row>
    <row r="80" spans="2:42">
      <c r="B80" s="279"/>
      <c r="C80" s="33"/>
      <c r="D80" s="33"/>
      <c r="E80" s="260" t="s">
        <v>789</v>
      </c>
      <c r="F80" s="534">
        <v>2000</v>
      </c>
      <c r="G80" s="267"/>
      <c r="H80" s="278"/>
      <c r="K80" s="279"/>
      <c r="L80" s="33"/>
      <c r="M80" s="33"/>
      <c r="N80" s="632" t="s">
        <v>1074</v>
      </c>
      <c r="O80" s="584">
        <v>0</v>
      </c>
      <c r="P80" s="609">
        <v>45199</v>
      </c>
      <c r="Q80" s="277"/>
      <c r="T80" s="279"/>
      <c r="U80" s="33"/>
      <c r="V80" s="33"/>
      <c r="W80" s="260"/>
      <c r="X80" s="302"/>
      <c r="Y80" s="267"/>
      <c r="Z80" s="277"/>
      <c r="AB80" s="279"/>
      <c r="AC80" s="33"/>
      <c r="AD80" s="33"/>
      <c r="AE80" s="260"/>
      <c r="AF80" s="302"/>
      <c r="AG80" s="267"/>
      <c r="AH80" s="277"/>
      <c r="AJ80" s="279"/>
      <c r="AK80" s="33"/>
      <c r="AL80" s="33"/>
      <c r="AM80" s="260"/>
      <c r="AN80" s="302"/>
      <c r="AO80" s="267"/>
      <c r="AP80" s="277"/>
    </row>
    <row r="81" spans="2:42" ht="45">
      <c r="B81" s="279"/>
      <c r="C81" s="33"/>
      <c r="D81" s="33"/>
      <c r="E81" s="260" t="s">
        <v>792</v>
      </c>
      <c r="F81" s="534">
        <v>0</v>
      </c>
      <c r="G81" s="267"/>
      <c r="H81" s="278"/>
      <c r="K81" s="279"/>
      <c r="L81" s="33"/>
      <c r="M81" s="33"/>
      <c r="N81" s="260" t="s">
        <v>786</v>
      </c>
      <c r="O81" s="656">
        <f>600000-O33-O34</f>
        <v>189632.98</v>
      </c>
      <c r="P81" s="513" t="s">
        <v>940</v>
      </c>
      <c r="Q81" s="277"/>
      <c r="R81" s="497"/>
      <c r="S81" s="546"/>
      <c r="T81" s="279"/>
      <c r="U81" s="33"/>
      <c r="V81" s="33"/>
      <c r="W81" s="260"/>
      <c r="X81" s="302"/>
      <c r="Y81" s="267"/>
      <c r="Z81" s="277"/>
      <c r="AB81" s="279"/>
      <c r="AC81" s="33"/>
      <c r="AD81" s="33"/>
      <c r="AE81" s="260"/>
      <c r="AF81" s="302"/>
      <c r="AG81" s="267"/>
      <c r="AH81" s="277"/>
      <c r="AJ81" s="279"/>
      <c r="AK81" s="33"/>
      <c r="AL81" s="33"/>
      <c r="AM81" s="260"/>
      <c r="AN81" s="302"/>
      <c r="AO81" s="267"/>
      <c r="AP81" s="277"/>
    </row>
    <row r="82" spans="2:42">
      <c r="B82" s="279"/>
      <c r="C82" s="33"/>
      <c r="D82" s="33"/>
      <c r="E82" s="260"/>
      <c r="F82" s="534"/>
      <c r="G82" s="267"/>
      <c r="H82" s="278"/>
      <c r="K82" s="279"/>
      <c r="L82" s="33"/>
      <c r="M82" s="33"/>
      <c r="N82" s="260" t="s">
        <v>1068</v>
      </c>
      <c r="O82" s="584">
        <v>0</v>
      </c>
      <c r="P82" s="513"/>
      <c r="Q82" s="277"/>
      <c r="R82" s="497"/>
      <c r="S82" s="546"/>
      <c r="T82" s="279"/>
      <c r="U82" s="33"/>
      <c r="V82" s="33"/>
      <c r="W82" s="260"/>
      <c r="X82" s="302"/>
      <c r="Y82" s="267"/>
      <c r="Z82" s="277"/>
      <c r="AB82" s="279"/>
      <c r="AC82" s="33"/>
      <c r="AD82" s="33"/>
      <c r="AE82" s="260"/>
      <c r="AF82" s="302"/>
      <c r="AG82" s="267"/>
      <c r="AH82" s="277"/>
      <c r="AJ82" s="279"/>
      <c r="AK82" s="33"/>
      <c r="AL82" s="33"/>
      <c r="AM82" s="260"/>
      <c r="AN82" s="302"/>
      <c r="AO82" s="267"/>
      <c r="AP82" s="277"/>
    </row>
    <row r="83" spans="2:42">
      <c r="B83" s="279"/>
      <c r="C83" s="33"/>
      <c r="D83" s="33"/>
      <c r="E83" s="260"/>
      <c r="F83" s="534"/>
      <c r="G83" s="267"/>
      <c r="H83" s="278"/>
      <c r="K83" s="279"/>
      <c r="L83" s="33"/>
      <c r="M83" s="33"/>
      <c r="N83" s="260" t="s">
        <v>1069</v>
      </c>
      <c r="O83" s="584">
        <v>0</v>
      </c>
      <c r="P83" s="513"/>
      <c r="Q83" s="277"/>
      <c r="R83" s="497"/>
      <c r="S83" s="546"/>
      <c r="T83" s="279"/>
      <c r="U83" s="33"/>
      <c r="V83" s="33"/>
      <c r="W83" s="260"/>
      <c r="X83" s="302"/>
      <c r="Y83" s="267"/>
      <c r="Z83" s="277"/>
      <c r="AB83" s="279"/>
      <c r="AC83" s="33"/>
      <c r="AD83" s="33"/>
      <c r="AE83" s="260"/>
      <c r="AF83" s="302"/>
      <c r="AG83" s="267"/>
      <c r="AH83" s="277"/>
      <c r="AJ83" s="279"/>
      <c r="AK83" s="33"/>
      <c r="AL83" s="33"/>
      <c r="AM83" s="260"/>
      <c r="AN83" s="302"/>
      <c r="AO83" s="267"/>
      <c r="AP83" s="277"/>
    </row>
    <row r="84" spans="2:42">
      <c r="B84" s="279"/>
      <c r="C84" s="33"/>
      <c r="D84" s="33"/>
      <c r="E84" s="260"/>
      <c r="F84" s="534"/>
      <c r="G84" s="267"/>
      <c r="H84" s="278"/>
      <c r="K84" s="279"/>
      <c r="L84" s="33"/>
      <c r="M84" s="33"/>
      <c r="N84" s="260" t="s">
        <v>1070</v>
      </c>
      <c r="O84" s="584">
        <v>0</v>
      </c>
      <c r="P84" s="513"/>
      <c r="Q84" s="277"/>
      <c r="R84" s="497"/>
      <c r="S84" s="546"/>
      <c r="T84" s="279"/>
      <c r="U84" s="33"/>
      <c r="V84" s="33"/>
      <c r="W84" s="260"/>
      <c r="X84" s="302"/>
      <c r="Y84" s="267"/>
      <c r="Z84" s="277"/>
      <c r="AB84" s="279"/>
      <c r="AC84" s="33"/>
      <c r="AD84" s="33"/>
      <c r="AE84" s="260"/>
      <c r="AF84" s="302"/>
      <c r="AG84" s="267"/>
      <c r="AH84" s="277"/>
      <c r="AJ84" s="279"/>
      <c r="AK84" s="33"/>
      <c r="AL84" s="33"/>
      <c r="AM84" s="260"/>
      <c r="AN84" s="302"/>
      <c r="AO84" s="267"/>
      <c r="AP84" s="277"/>
    </row>
    <row r="85" spans="2:42">
      <c r="B85" s="279"/>
      <c r="C85" s="33"/>
      <c r="D85" s="33"/>
      <c r="E85" s="287" t="s">
        <v>807</v>
      </c>
      <c r="F85" s="534">
        <f>SUM(F59:F81)</f>
        <v>2061731</v>
      </c>
      <c r="G85" s="267"/>
      <c r="H85" s="278"/>
      <c r="K85" s="279"/>
      <c r="L85" s="33"/>
      <c r="M85" s="33"/>
      <c r="N85" s="288" t="s">
        <v>1071</v>
      </c>
      <c r="O85" s="584">
        <v>0</v>
      </c>
      <c r="P85" s="609">
        <v>45199</v>
      </c>
      <c r="Q85" s="277"/>
      <c r="T85" s="279"/>
      <c r="U85" s="33"/>
      <c r="V85" s="33"/>
      <c r="W85" s="260"/>
      <c r="X85" s="302"/>
      <c r="Y85" s="267"/>
      <c r="Z85" s="277"/>
      <c r="AB85" s="279"/>
      <c r="AC85" s="33"/>
      <c r="AD85" s="33"/>
      <c r="AE85" s="260"/>
      <c r="AF85" s="302"/>
      <c r="AG85" s="267"/>
      <c r="AH85" s="277"/>
      <c r="AJ85" s="279"/>
      <c r="AK85" s="33"/>
      <c r="AL85" s="33"/>
      <c r="AM85" s="260"/>
      <c r="AN85" s="302"/>
      <c r="AO85" s="267"/>
      <c r="AP85" s="277"/>
    </row>
    <row r="86" spans="2:42">
      <c r="B86" s="279"/>
      <c r="C86" s="33"/>
      <c r="D86" s="33"/>
      <c r="E86" s="288" t="s">
        <v>808</v>
      </c>
      <c r="F86" s="534">
        <f>F41</f>
        <v>17000</v>
      </c>
      <c r="G86" s="267"/>
      <c r="H86" s="278"/>
      <c r="K86" s="279"/>
      <c r="L86" s="33"/>
      <c r="M86" s="33"/>
      <c r="N86" s="288" t="s">
        <v>1072</v>
      </c>
      <c r="O86" s="584">
        <v>0</v>
      </c>
      <c r="P86" s="609">
        <v>45199</v>
      </c>
      <c r="Q86" s="277"/>
      <c r="T86" s="279"/>
      <c r="U86" s="33"/>
      <c r="V86" s="33"/>
      <c r="W86" s="260"/>
      <c r="X86" s="302"/>
      <c r="Y86" s="267"/>
      <c r="Z86" s="277"/>
      <c r="AB86" s="279"/>
      <c r="AC86" s="33"/>
      <c r="AD86" s="33"/>
      <c r="AE86" s="260"/>
      <c r="AF86" s="302"/>
      <c r="AG86" s="267"/>
      <c r="AH86" s="277"/>
      <c r="AJ86" s="279"/>
      <c r="AK86" s="33"/>
      <c r="AL86" s="33"/>
      <c r="AM86" s="260"/>
      <c r="AN86" s="302"/>
      <c r="AO86" s="267"/>
      <c r="AP86" s="277"/>
    </row>
    <row r="87" spans="2:42">
      <c r="B87" s="279"/>
      <c r="C87" s="33"/>
      <c r="D87" s="33"/>
      <c r="E87" s="288" t="s">
        <v>809</v>
      </c>
      <c r="F87" s="534">
        <v>30000</v>
      </c>
      <c r="G87" s="267"/>
      <c r="H87" s="278"/>
      <c r="K87" s="279"/>
      <c r="L87" s="33"/>
      <c r="M87" s="33"/>
      <c r="N87" s="288" t="s">
        <v>1073</v>
      </c>
      <c r="O87" s="584">
        <v>0</v>
      </c>
      <c r="P87" s="609">
        <v>45199</v>
      </c>
      <c r="Q87" s="277"/>
      <c r="T87" s="279"/>
      <c r="U87" s="33"/>
      <c r="V87" s="33"/>
      <c r="W87" s="260"/>
      <c r="X87" s="302"/>
      <c r="Y87" s="267"/>
      <c r="Z87" s="277"/>
      <c r="AB87" s="279"/>
      <c r="AC87" s="33"/>
      <c r="AD87" s="33"/>
      <c r="AE87" s="260"/>
      <c r="AF87" s="302"/>
      <c r="AG87" s="267"/>
      <c r="AH87" s="277"/>
      <c r="AJ87" s="279"/>
      <c r="AK87" s="33"/>
      <c r="AL87" s="33"/>
      <c r="AM87" s="260"/>
      <c r="AN87" s="302"/>
      <c r="AO87" s="267"/>
      <c r="AP87" s="277"/>
    </row>
    <row r="88" spans="2:42" ht="15.75" thickBot="1">
      <c r="B88" s="279"/>
      <c r="C88" s="33"/>
      <c r="D88" s="33"/>
      <c r="E88" s="288"/>
      <c r="F88" s="534"/>
      <c r="G88" s="267"/>
      <c r="H88" s="278"/>
      <c r="K88" s="279"/>
      <c r="L88" s="33"/>
      <c r="M88" s="33"/>
      <c r="N88" s="287" t="s">
        <v>1114</v>
      </c>
      <c r="O88" s="523">
        <f>O73+O81</f>
        <v>1628565.0699999998</v>
      </c>
      <c r="P88" s="523"/>
      <c r="Q88" s="277"/>
      <c r="T88" s="279"/>
      <c r="U88" s="33"/>
      <c r="V88" s="33"/>
      <c r="W88" s="260"/>
      <c r="X88" s="302"/>
      <c r="Y88" s="267"/>
      <c r="Z88" s="277"/>
      <c r="AB88" s="279"/>
      <c r="AC88" s="33"/>
      <c r="AD88" s="33"/>
      <c r="AE88" s="260"/>
      <c r="AF88" s="302"/>
      <c r="AG88" s="267"/>
      <c r="AH88" s="277"/>
      <c r="AJ88" s="279"/>
      <c r="AK88" s="33"/>
      <c r="AL88" s="33"/>
      <c r="AM88" s="260"/>
      <c r="AN88" s="302"/>
      <c r="AO88" s="267"/>
      <c r="AP88" s="277"/>
    </row>
    <row r="89" spans="2:42">
      <c r="B89" s="279"/>
      <c r="C89" s="33"/>
      <c r="D89" s="33"/>
      <c r="E89" s="288" t="s">
        <v>810</v>
      </c>
      <c r="F89" s="534">
        <f>F43</f>
        <v>6000</v>
      </c>
      <c r="G89" s="267"/>
      <c r="H89" s="278"/>
      <c r="K89" s="279"/>
      <c r="L89" s="33"/>
      <c r="M89" s="33"/>
      <c r="N89" s="260" t="s">
        <v>728</v>
      </c>
      <c r="O89" s="502">
        <f>6000+1500</f>
        <v>7500</v>
      </c>
      <c r="P89" s="264">
        <v>45230</v>
      </c>
      <c r="Q89" s="277"/>
      <c r="T89" s="279"/>
      <c r="U89" s="33"/>
      <c r="V89" s="33"/>
      <c r="W89" s="260"/>
      <c r="X89" s="302"/>
      <c r="Y89" s="267"/>
      <c r="Z89" s="277"/>
      <c r="AB89" s="279"/>
      <c r="AC89" s="33"/>
      <c r="AD89" s="33"/>
      <c r="AE89" s="260"/>
      <c r="AF89" s="302"/>
      <c r="AG89" s="267"/>
      <c r="AH89" s="277"/>
      <c r="AJ89" s="279"/>
      <c r="AK89" s="33"/>
      <c r="AL89" s="33"/>
      <c r="AM89" s="260"/>
      <c r="AN89" s="302"/>
      <c r="AO89" s="267"/>
      <c r="AP89" s="277"/>
    </row>
    <row r="90" spans="2:42">
      <c r="B90" s="279"/>
      <c r="C90" s="33"/>
      <c r="D90" s="33"/>
      <c r="E90" s="288" t="s">
        <v>811</v>
      </c>
      <c r="F90" s="534">
        <v>4000</v>
      </c>
      <c r="G90" s="267"/>
      <c r="H90" s="278"/>
      <c r="K90" s="279"/>
      <c r="L90" s="33"/>
      <c r="M90" s="33"/>
      <c r="N90" s="260" t="s">
        <v>787</v>
      </c>
      <c r="O90" s="502">
        <f>4000+4000</f>
        <v>8000</v>
      </c>
      <c r="P90" s="265"/>
      <c r="Q90" s="277"/>
      <c r="T90" s="279"/>
      <c r="U90" s="33"/>
      <c r="V90" s="33"/>
      <c r="W90" s="260"/>
      <c r="X90" s="302"/>
      <c r="Y90" s="267"/>
      <c r="Z90" s="277"/>
      <c r="AB90" s="279"/>
      <c r="AC90" s="33"/>
      <c r="AD90" s="33"/>
      <c r="AE90" s="260"/>
      <c r="AF90" s="302"/>
      <c r="AG90" s="267"/>
      <c r="AH90" s="277"/>
      <c r="AJ90" s="279"/>
      <c r="AK90" s="33"/>
      <c r="AL90" s="33"/>
      <c r="AM90" s="260"/>
      <c r="AN90" s="302"/>
      <c r="AO90" s="267"/>
      <c r="AP90" s="277"/>
    </row>
    <row r="91" spans="2:42" ht="30.75" thickBot="1">
      <c r="B91" s="279"/>
      <c r="C91" s="33"/>
      <c r="D91" s="33"/>
      <c r="E91" s="289" t="s">
        <v>809</v>
      </c>
      <c r="F91" s="534">
        <v>500</v>
      </c>
      <c r="G91" s="267"/>
      <c r="H91" s="278"/>
      <c r="K91" s="279"/>
      <c r="L91" s="33"/>
      <c r="M91" s="33"/>
      <c r="N91" s="260" t="s">
        <v>788</v>
      </c>
      <c r="O91" s="502">
        <f>20000+15000</f>
        <v>35000</v>
      </c>
      <c r="P91" s="265"/>
      <c r="Q91" s="277"/>
      <c r="T91" s="279"/>
      <c r="U91" s="33"/>
      <c r="V91" s="33"/>
      <c r="W91" s="260"/>
      <c r="X91" s="302"/>
      <c r="Y91" s="267"/>
      <c r="Z91" s="277"/>
      <c r="AB91" s="279"/>
      <c r="AC91" s="33"/>
      <c r="AD91" s="33"/>
      <c r="AE91" s="260"/>
      <c r="AF91" s="302"/>
      <c r="AG91" s="267"/>
      <c r="AH91" s="277"/>
      <c r="AJ91" s="279"/>
      <c r="AK91" s="33"/>
      <c r="AL91" s="33"/>
      <c r="AM91" s="260"/>
      <c r="AN91" s="302"/>
      <c r="AO91" s="267"/>
      <c r="AP91" s="277"/>
    </row>
    <row r="92" spans="2:42">
      <c r="B92" s="279"/>
      <c r="C92" s="33"/>
      <c r="D92" s="33"/>
      <c r="E92" s="289" t="s">
        <v>812</v>
      </c>
      <c r="F92" s="534">
        <v>60000</v>
      </c>
      <c r="G92" s="268"/>
      <c r="H92" s="278"/>
      <c r="K92" s="279"/>
      <c r="L92" s="33"/>
      <c r="M92" s="33"/>
      <c r="N92" s="260" t="s">
        <v>729</v>
      </c>
      <c r="O92" s="502">
        <f>6000+1500</f>
        <v>7500</v>
      </c>
      <c r="P92" s="264">
        <v>44641</v>
      </c>
      <c r="Q92" s="277"/>
      <c r="T92" s="279"/>
      <c r="U92" s="33"/>
      <c r="V92" s="33"/>
      <c r="W92" s="260"/>
      <c r="X92" s="302"/>
      <c r="Y92" s="267"/>
      <c r="Z92" s="277"/>
      <c r="AB92" s="279"/>
      <c r="AC92" s="33"/>
      <c r="AD92" s="33"/>
      <c r="AE92" s="260"/>
      <c r="AF92" s="302"/>
      <c r="AG92" s="267"/>
      <c r="AH92" s="277"/>
      <c r="AJ92" s="279"/>
      <c r="AK92" s="33"/>
      <c r="AL92" s="33"/>
      <c r="AM92" s="260"/>
      <c r="AN92" s="302"/>
      <c r="AO92" s="267"/>
      <c r="AP92" s="277"/>
    </row>
    <row r="93" spans="2:42">
      <c r="B93" s="279"/>
      <c r="C93" s="33"/>
      <c r="D93" s="33"/>
      <c r="E93" s="289" t="s">
        <v>813</v>
      </c>
      <c r="F93" s="534">
        <v>0</v>
      </c>
      <c r="G93" s="267"/>
      <c r="H93" s="278"/>
      <c r="K93" s="279"/>
      <c r="L93" s="33"/>
      <c r="M93" s="33"/>
      <c r="N93" s="260" t="s">
        <v>789</v>
      </c>
      <c r="O93" s="502">
        <f>2000+2000</f>
        <v>4000</v>
      </c>
      <c r="P93" s="267"/>
      <c r="Q93" s="277"/>
      <c r="S93" s="546"/>
      <c r="T93" s="279"/>
      <c r="U93" s="33"/>
      <c r="V93" s="33"/>
      <c r="W93" s="262"/>
      <c r="X93" s="304"/>
      <c r="Y93" s="305"/>
      <c r="Z93" s="277"/>
      <c r="AB93" s="279"/>
      <c r="AC93" s="33"/>
      <c r="AD93" s="33"/>
      <c r="AE93" s="262"/>
      <c r="AF93" s="304"/>
      <c r="AG93" s="305"/>
      <c r="AH93" s="277"/>
      <c r="AJ93" s="279"/>
      <c r="AK93" s="33"/>
      <c r="AL93" s="33"/>
      <c r="AM93" s="262"/>
      <c r="AN93" s="304"/>
      <c r="AO93" s="305"/>
      <c r="AP93" s="277"/>
    </row>
    <row r="94" spans="2:42">
      <c r="B94" s="279"/>
      <c r="C94" s="33"/>
      <c r="D94" s="33"/>
      <c r="E94" s="290" t="s">
        <v>814</v>
      </c>
      <c r="F94" s="535">
        <f>SUM(F86:F93)</f>
        <v>117500</v>
      </c>
      <c r="G94" s="303"/>
      <c r="H94" s="278"/>
      <c r="K94" s="279"/>
      <c r="L94" s="33"/>
      <c r="M94" s="33"/>
      <c r="N94" s="260" t="s">
        <v>790</v>
      </c>
      <c r="O94" s="502">
        <f>2000+2000</f>
        <v>4000</v>
      </c>
      <c r="P94" s="267"/>
      <c r="Q94" s="277"/>
      <c r="S94" s="546"/>
      <c r="T94" s="279"/>
      <c r="U94" s="33"/>
      <c r="V94" s="33"/>
      <c r="W94" s="262"/>
      <c r="X94" s="304"/>
      <c r="Y94" s="305"/>
      <c r="Z94" s="277"/>
      <c r="AB94" s="279"/>
      <c r="AC94" s="33"/>
      <c r="AD94" s="33"/>
      <c r="AE94" s="262"/>
      <c r="AF94" s="304"/>
      <c r="AG94" s="305"/>
      <c r="AH94" s="277"/>
      <c r="AJ94" s="279"/>
      <c r="AK94" s="33"/>
      <c r="AL94" s="33"/>
      <c r="AM94" s="262"/>
      <c r="AN94" s="304"/>
      <c r="AO94" s="305"/>
      <c r="AP94" s="277"/>
    </row>
    <row r="95" spans="2:42">
      <c r="B95" s="279"/>
      <c r="C95" s="33"/>
      <c r="D95" s="33"/>
      <c r="E95" s="293" t="s">
        <v>815</v>
      </c>
      <c r="F95" s="535">
        <f>F94+F85</f>
        <v>2179231</v>
      </c>
      <c r="G95" s="303"/>
      <c r="H95" s="278"/>
      <c r="K95" s="279"/>
      <c r="L95" s="33"/>
      <c r="M95" s="33"/>
      <c r="N95" s="260" t="s">
        <v>730</v>
      </c>
      <c r="O95" s="502">
        <f>2000+231.28</f>
        <v>2231.2800000000002</v>
      </c>
      <c r="P95" s="266">
        <v>44804</v>
      </c>
      <c r="Q95" s="277"/>
      <c r="S95" s="546"/>
      <c r="T95" s="279"/>
      <c r="U95" s="33"/>
      <c r="V95" s="33"/>
      <c r="W95" s="262"/>
      <c r="X95" s="304"/>
      <c r="Y95" s="305"/>
      <c r="Z95" s="277"/>
      <c r="AB95" s="279"/>
      <c r="AC95" s="33"/>
      <c r="AD95" s="33"/>
      <c r="AE95" s="262"/>
      <c r="AF95" s="304"/>
      <c r="AG95" s="305"/>
      <c r="AH95" s="277"/>
      <c r="AJ95" s="279"/>
      <c r="AK95" s="33"/>
      <c r="AL95" s="33"/>
      <c r="AM95" s="262"/>
      <c r="AN95" s="304"/>
      <c r="AO95" s="305"/>
      <c r="AP95" s="277"/>
    </row>
    <row r="96" spans="2:42" ht="30.75" thickBot="1">
      <c r="B96" s="279"/>
      <c r="C96" s="33"/>
      <c r="D96" s="33"/>
      <c r="E96" s="262" t="s">
        <v>817</v>
      </c>
      <c r="F96" s="536">
        <v>203585</v>
      </c>
      <c r="G96" s="303"/>
      <c r="H96" s="278"/>
      <c r="K96" s="279"/>
      <c r="L96" s="33"/>
      <c r="M96" s="33"/>
      <c r="N96" s="260" t="s">
        <v>791</v>
      </c>
      <c r="O96" s="502">
        <f>20000+15000</f>
        <v>35000</v>
      </c>
      <c r="P96" s="267"/>
      <c r="Q96" s="277"/>
      <c r="T96" s="279"/>
      <c r="U96" s="33"/>
      <c r="V96" s="33"/>
      <c r="W96" s="262"/>
      <c r="X96" s="304"/>
      <c r="Y96" s="305"/>
      <c r="Z96" s="277"/>
      <c r="AB96" s="279"/>
      <c r="AC96" s="33"/>
      <c r="AD96" s="33"/>
      <c r="AE96" s="262"/>
      <c r="AF96" s="304"/>
      <c r="AG96" s="305"/>
      <c r="AH96" s="277"/>
      <c r="AJ96" s="279"/>
      <c r="AK96" s="33"/>
      <c r="AL96" s="33"/>
      <c r="AM96" s="262"/>
      <c r="AN96" s="304"/>
      <c r="AO96" s="305"/>
      <c r="AP96" s="277"/>
    </row>
    <row r="97" spans="2:42" ht="15.75" thickBot="1">
      <c r="B97" s="279"/>
      <c r="C97" s="33"/>
      <c r="D97" s="33"/>
      <c r="E97" s="306" t="s">
        <v>263</v>
      </c>
      <c r="F97" s="537">
        <f>F95+F96</f>
        <v>2382816</v>
      </c>
      <c r="G97" s="308"/>
      <c r="H97" s="278"/>
      <c r="K97" s="279"/>
      <c r="L97" s="33"/>
      <c r="M97" s="33"/>
      <c r="N97" s="260" t="s">
        <v>792</v>
      </c>
      <c r="O97" s="502">
        <v>0</v>
      </c>
      <c r="P97" s="267"/>
      <c r="Q97" s="277"/>
      <c r="S97" s="546"/>
      <c r="T97" s="279"/>
      <c r="U97" s="33"/>
      <c r="V97" s="33"/>
      <c r="W97" s="295" t="s">
        <v>263</v>
      </c>
      <c r="X97" s="309">
        <f>SUM(X66:X96)</f>
        <v>0</v>
      </c>
      <c r="Y97" s="308"/>
      <c r="Z97" s="277"/>
      <c r="AB97" s="279"/>
      <c r="AC97" s="33"/>
      <c r="AD97" s="33"/>
      <c r="AE97" s="295" t="s">
        <v>263</v>
      </c>
      <c r="AF97" s="309">
        <f>SUM(AF66:AF96)</f>
        <v>0</v>
      </c>
      <c r="AG97" s="308"/>
      <c r="AH97" s="277"/>
      <c r="AJ97" s="279"/>
      <c r="AK97" s="33"/>
      <c r="AL97" s="33"/>
      <c r="AM97" s="295" t="s">
        <v>263</v>
      </c>
      <c r="AN97" s="309">
        <f>SUM(AN66:AN96)</f>
        <v>0</v>
      </c>
      <c r="AO97" s="308"/>
      <c r="AP97" s="277"/>
    </row>
    <row r="98" spans="2:42">
      <c r="B98" s="279"/>
      <c r="C98" s="33"/>
      <c r="D98" s="33"/>
      <c r="E98" s="641"/>
      <c r="F98" s="642"/>
      <c r="G98" s="643"/>
      <c r="H98" s="278"/>
      <c r="K98" s="279"/>
      <c r="L98" s="33"/>
      <c r="M98" s="33"/>
      <c r="N98" s="287" t="s">
        <v>1116</v>
      </c>
      <c r="O98" s="523">
        <f>SUM(O89:O97)</f>
        <v>103231.28</v>
      </c>
      <c r="P98" s="523"/>
      <c r="Q98" s="277"/>
      <c r="S98" s="546"/>
      <c r="T98" s="279"/>
      <c r="U98" s="33"/>
      <c r="V98" s="33"/>
      <c r="W98" s="644"/>
      <c r="X98" s="643"/>
      <c r="Y98" s="643"/>
      <c r="Z98" s="277"/>
      <c r="AB98" s="279"/>
      <c r="AC98" s="33"/>
      <c r="AD98" s="33"/>
      <c r="AE98" s="644"/>
      <c r="AF98" s="643"/>
      <c r="AG98" s="643"/>
      <c r="AH98" s="277"/>
      <c r="AJ98" s="279"/>
      <c r="AK98" s="33"/>
      <c r="AL98" s="33"/>
      <c r="AM98" s="644"/>
      <c r="AN98" s="643"/>
      <c r="AO98" s="643"/>
      <c r="AP98" s="277"/>
    </row>
    <row r="99" spans="2:42">
      <c r="B99" s="279"/>
      <c r="C99" s="33"/>
      <c r="D99" s="33"/>
      <c r="E99" s="278"/>
      <c r="F99" s="498"/>
      <c r="G99" s="278"/>
      <c r="H99" s="278"/>
      <c r="K99" s="279"/>
      <c r="L99" s="33"/>
      <c r="M99" s="33"/>
      <c r="N99" s="505" t="s">
        <v>807</v>
      </c>
      <c r="O99" s="506">
        <f>O72+O88+O98</f>
        <v>1942577.3499999999</v>
      </c>
      <c r="P99" s="514"/>
      <c r="Q99" s="277"/>
      <c r="T99" s="279"/>
      <c r="U99" s="33"/>
      <c r="V99" s="33"/>
      <c r="W99" s="278"/>
      <c r="X99" s="278"/>
      <c r="Y99" s="278"/>
      <c r="Z99" s="277"/>
      <c r="AB99" s="279"/>
      <c r="AC99" s="33"/>
      <c r="AD99" s="33"/>
      <c r="AE99" s="278"/>
      <c r="AF99" s="278"/>
      <c r="AG99" s="278"/>
      <c r="AH99" s="277"/>
      <c r="AJ99" s="279"/>
      <c r="AK99" s="33"/>
      <c r="AL99" s="33"/>
      <c r="AM99" s="278"/>
      <c r="AN99" s="278"/>
      <c r="AO99" s="278"/>
      <c r="AP99" s="277"/>
    </row>
    <row r="100" spans="2:42">
      <c r="B100" s="279"/>
      <c r="C100" s="33"/>
      <c r="D100" s="33"/>
      <c r="E100" s="278"/>
      <c r="F100" s="498"/>
      <c r="G100" s="278"/>
      <c r="H100" s="278"/>
      <c r="K100" s="279"/>
      <c r="L100" s="33"/>
      <c r="M100" s="33"/>
      <c r="N100" s="288" t="s">
        <v>808</v>
      </c>
      <c r="O100" s="502">
        <f>17000+5750</f>
        <v>22750</v>
      </c>
      <c r="P100" s="267"/>
      <c r="Q100" s="277"/>
      <c r="T100" s="279"/>
      <c r="U100" s="33"/>
      <c r="V100" s="33"/>
      <c r="W100" s="278"/>
      <c r="X100" s="278"/>
      <c r="Y100" s="278"/>
      <c r="Z100" s="277"/>
      <c r="AB100" s="279"/>
      <c r="AC100" s="33"/>
      <c r="AD100" s="33"/>
      <c r="AE100" s="278"/>
      <c r="AF100" s="278"/>
      <c r="AG100" s="278"/>
      <c r="AH100" s="277"/>
      <c r="AJ100" s="279"/>
      <c r="AK100" s="33"/>
      <c r="AL100" s="33"/>
      <c r="AM100" s="278"/>
      <c r="AN100" s="278"/>
      <c r="AO100" s="278"/>
      <c r="AP100" s="277"/>
    </row>
    <row r="101" spans="2:42">
      <c r="B101" s="279"/>
      <c r="C101" s="33"/>
      <c r="D101" s="33"/>
      <c r="E101" s="278"/>
      <c r="F101" s="498"/>
      <c r="G101" s="278"/>
      <c r="H101" s="278"/>
      <c r="K101" s="279"/>
      <c r="L101" s="33"/>
      <c r="M101" s="33"/>
      <c r="N101" s="288" t="s">
        <v>809</v>
      </c>
      <c r="O101" s="502">
        <f>20000+30000</f>
        <v>50000</v>
      </c>
      <c r="P101" s="267"/>
      <c r="Q101" s="277"/>
      <c r="T101" s="279"/>
      <c r="U101" s="33"/>
      <c r="V101" s="33"/>
      <c r="W101" s="278"/>
      <c r="X101" s="278"/>
      <c r="Y101" s="278"/>
      <c r="Z101" s="277"/>
      <c r="AB101" s="279"/>
      <c r="AC101" s="33"/>
      <c r="AD101" s="33"/>
      <c r="AE101" s="278"/>
      <c r="AF101" s="278"/>
      <c r="AG101" s="278"/>
      <c r="AH101" s="277"/>
      <c r="AJ101" s="279"/>
      <c r="AK101" s="33"/>
      <c r="AL101" s="33"/>
      <c r="AM101" s="278"/>
      <c r="AN101" s="278"/>
      <c r="AO101" s="278"/>
      <c r="AP101" s="277"/>
    </row>
    <row r="102" spans="2:42">
      <c r="B102" s="279"/>
      <c r="C102" s="33"/>
      <c r="D102" s="33"/>
      <c r="E102" s="278"/>
      <c r="F102" s="498"/>
      <c r="G102" s="278"/>
      <c r="H102" s="278"/>
      <c r="K102" s="279"/>
      <c r="L102" s="33"/>
      <c r="M102" s="33"/>
      <c r="N102" s="288" t="s">
        <v>810</v>
      </c>
      <c r="O102" s="600">
        <f>6000+0</f>
        <v>6000</v>
      </c>
      <c r="P102" s="267"/>
      <c r="Q102" s="277"/>
      <c r="T102" s="279"/>
      <c r="U102" s="33"/>
      <c r="V102" s="33"/>
      <c r="W102" s="278"/>
      <c r="X102" s="278"/>
      <c r="Y102" s="278"/>
      <c r="Z102" s="277"/>
      <c r="AB102" s="279"/>
      <c r="AC102" s="33"/>
      <c r="AD102" s="33"/>
      <c r="AE102" s="278"/>
      <c r="AF102" s="278"/>
      <c r="AG102" s="278"/>
      <c r="AH102" s="277"/>
      <c r="AJ102" s="279"/>
      <c r="AK102" s="33"/>
      <c r="AL102" s="33"/>
      <c r="AM102" s="278"/>
      <c r="AN102" s="278"/>
      <c r="AO102" s="278"/>
      <c r="AP102" s="277"/>
    </row>
    <row r="103" spans="2:42">
      <c r="B103" s="279"/>
      <c r="C103" s="33"/>
      <c r="D103" s="33"/>
      <c r="E103" s="278"/>
      <c r="F103" s="498"/>
      <c r="G103" s="278"/>
      <c r="H103" s="278"/>
      <c r="K103" s="279"/>
      <c r="L103" s="33"/>
      <c r="M103" s="33"/>
      <c r="N103" s="288" t="s">
        <v>811</v>
      </c>
      <c r="O103" s="502">
        <f>2000+4000</f>
        <v>6000</v>
      </c>
      <c r="P103" s="267"/>
      <c r="Q103" s="277"/>
      <c r="T103" s="279"/>
      <c r="U103" s="33"/>
      <c r="V103" s="33"/>
      <c r="W103" s="278"/>
      <c r="X103" s="278"/>
      <c r="Y103" s="278"/>
      <c r="Z103" s="277"/>
      <c r="AB103" s="279"/>
      <c r="AC103" s="33"/>
      <c r="AD103" s="33"/>
      <c r="AE103" s="278"/>
      <c r="AF103" s="278"/>
      <c r="AG103" s="278"/>
      <c r="AH103" s="277"/>
      <c r="AJ103" s="279"/>
      <c r="AK103" s="33"/>
      <c r="AL103" s="33"/>
      <c r="AM103" s="278"/>
      <c r="AN103" s="278"/>
      <c r="AO103" s="278"/>
      <c r="AP103" s="277"/>
    </row>
    <row r="104" spans="2:42">
      <c r="B104" s="279"/>
      <c r="C104" s="33"/>
      <c r="D104" s="33"/>
      <c r="E104" s="278"/>
      <c r="F104" s="498"/>
      <c r="G104" s="278"/>
      <c r="H104" s="278"/>
      <c r="K104" s="279"/>
      <c r="L104" s="33"/>
      <c r="M104" s="33"/>
      <c r="N104" s="289" t="s">
        <v>941</v>
      </c>
      <c r="O104" s="504">
        <f>500+500</f>
        <v>1000</v>
      </c>
      <c r="P104" s="267"/>
      <c r="Q104" s="277"/>
      <c r="T104" s="279"/>
      <c r="U104" s="33"/>
      <c r="V104" s="33"/>
      <c r="W104" s="278"/>
      <c r="X104" s="278"/>
      <c r="Y104" s="278"/>
      <c r="Z104" s="277"/>
      <c r="AB104" s="279"/>
      <c r="AC104" s="33"/>
      <c r="AD104" s="33"/>
      <c r="AE104" s="278"/>
      <c r="AF104" s="278"/>
      <c r="AG104" s="278"/>
      <c r="AH104" s="277"/>
      <c r="AJ104" s="279"/>
      <c r="AK104" s="33"/>
      <c r="AL104" s="33"/>
      <c r="AM104" s="278"/>
      <c r="AN104" s="278"/>
      <c r="AO104" s="278"/>
      <c r="AP104" s="277"/>
    </row>
    <row r="105" spans="2:42">
      <c r="B105" s="279"/>
      <c r="C105" s="33"/>
      <c r="D105" s="33"/>
      <c r="E105" s="278"/>
      <c r="F105" s="498"/>
      <c r="G105" s="278"/>
      <c r="H105" s="278"/>
      <c r="K105" s="279"/>
      <c r="L105" s="33"/>
      <c r="M105" s="33"/>
      <c r="N105" s="289" t="s">
        <v>812</v>
      </c>
      <c r="O105" s="502">
        <f>30000+60000</f>
        <v>90000</v>
      </c>
      <c r="P105" s="268"/>
      <c r="Q105" s="277"/>
      <c r="T105" s="279"/>
      <c r="U105" s="33"/>
      <c r="V105" s="33"/>
      <c r="W105" s="278"/>
      <c r="X105" s="278"/>
      <c r="Y105" s="278"/>
      <c r="Z105" s="277"/>
      <c r="AB105" s="279"/>
      <c r="AC105" s="33"/>
      <c r="AD105" s="33"/>
      <c r="AE105" s="278"/>
      <c r="AF105" s="278"/>
      <c r="AG105" s="278"/>
      <c r="AH105" s="277"/>
      <c r="AJ105" s="279"/>
      <c r="AK105" s="33"/>
      <c r="AL105" s="33"/>
      <c r="AM105" s="278"/>
      <c r="AN105" s="278"/>
      <c r="AO105" s="278"/>
      <c r="AP105" s="277"/>
    </row>
    <row r="106" spans="2:42">
      <c r="B106" s="279"/>
      <c r="C106" s="33"/>
      <c r="D106" s="33"/>
      <c r="E106" s="278"/>
      <c r="F106" s="498"/>
      <c r="G106" s="278"/>
      <c r="H106" s="278"/>
      <c r="K106" s="279"/>
      <c r="L106" s="33"/>
      <c r="M106" s="33"/>
      <c r="N106" s="289" t="s">
        <v>813</v>
      </c>
      <c r="O106" s="502">
        <v>0</v>
      </c>
      <c r="P106" s="267"/>
      <c r="Q106" s="277"/>
      <c r="T106" s="279"/>
      <c r="U106" s="33"/>
      <c r="V106" s="33"/>
      <c r="W106" s="278"/>
      <c r="X106" s="278"/>
      <c r="Y106" s="278"/>
      <c r="Z106" s="277"/>
      <c r="AB106" s="279"/>
      <c r="AC106" s="33"/>
      <c r="AD106" s="33"/>
      <c r="AE106" s="278"/>
      <c r="AF106" s="278"/>
      <c r="AG106" s="278"/>
      <c r="AH106" s="277"/>
      <c r="AJ106" s="279"/>
      <c r="AK106" s="33"/>
      <c r="AL106" s="33"/>
      <c r="AM106" s="278"/>
      <c r="AN106" s="278"/>
      <c r="AO106" s="278"/>
      <c r="AP106" s="277"/>
    </row>
    <row r="107" spans="2:42">
      <c r="B107" s="279"/>
      <c r="C107" s="33"/>
      <c r="D107" s="33"/>
      <c r="E107" s="278"/>
      <c r="F107" s="498"/>
      <c r="G107" s="278"/>
      <c r="H107" s="278"/>
      <c r="K107" s="279"/>
      <c r="L107" s="33"/>
      <c r="M107" s="33"/>
      <c r="N107" s="287" t="s">
        <v>814</v>
      </c>
      <c r="O107" s="503">
        <f>SUM(O100:O106)</f>
        <v>175750</v>
      </c>
      <c r="P107" s="516"/>
      <c r="Q107" s="277"/>
      <c r="T107" s="279"/>
      <c r="U107" s="33"/>
      <c r="V107" s="33"/>
      <c r="W107" s="278"/>
      <c r="X107" s="278"/>
      <c r="Y107" s="278"/>
      <c r="Z107" s="277"/>
      <c r="AB107" s="279"/>
      <c r="AC107" s="33"/>
      <c r="AD107" s="33"/>
      <c r="AE107" s="278"/>
      <c r="AF107" s="278"/>
      <c r="AG107" s="278"/>
      <c r="AH107" s="277"/>
      <c r="AJ107" s="279"/>
      <c r="AK107" s="33"/>
      <c r="AL107" s="33"/>
      <c r="AM107" s="278"/>
      <c r="AN107" s="278"/>
      <c r="AO107" s="278"/>
      <c r="AP107" s="277"/>
    </row>
    <row r="108" spans="2:42">
      <c r="B108" s="279"/>
      <c r="C108" s="33"/>
      <c r="D108" s="33"/>
      <c r="E108" s="278"/>
      <c r="F108" s="498"/>
      <c r="G108" s="278"/>
      <c r="H108" s="278"/>
      <c r="K108" s="279"/>
      <c r="L108" s="33"/>
      <c r="M108" s="33"/>
      <c r="N108" s="505" t="s">
        <v>815</v>
      </c>
      <c r="O108" s="506">
        <f>O107+O99</f>
        <v>2118327.3499999996</v>
      </c>
      <c r="P108" s="516"/>
      <c r="Q108" s="277"/>
      <c r="T108" s="279"/>
      <c r="U108" s="33"/>
      <c r="V108" s="33"/>
      <c r="W108" s="278"/>
      <c r="X108" s="278"/>
      <c r="Y108" s="278"/>
      <c r="Z108" s="277"/>
      <c r="AB108" s="279"/>
      <c r="AC108" s="33"/>
      <c r="AD108" s="33"/>
      <c r="AE108" s="278"/>
      <c r="AF108" s="278"/>
      <c r="AG108" s="278"/>
      <c r="AH108" s="277"/>
      <c r="AJ108" s="279"/>
      <c r="AK108" s="33"/>
      <c r="AL108" s="33"/>
      <c r="AM108" s="278"/>
      <c r="AN108" s="278"/>
      <c r="AO108" s="278"/>
      <c r="AP108" s="277"/>
    </row>
    <row r="109" spans="2:42" ht="15.75" thickBot="1">
      <c r="B109" s="279"/>
      <c r="C109" s="33"/>
      <c r="D109" s="33"/>
      <c r="E109" s="278"/>
      <c r="F109" s="498"/>
      <c r="G109" s="278"/>
      <c r="H109" s="278"/>
      <c r="K109" s="279"/>
      <c r="L109" s="33"/>
      <c r="M109" s="33"/>
      <c r="N109" s="289" t="s">
        <v>817</v>
      </c>
      <c r="O109" s="509">
        <v>110560</v>
      </c>
      <c r="P109" s="303"/>
      <c r="Q109" s="277"/>
      <c r="S109" s="546"/>
      <c r="T109" s="279"/>
      <c r="U109" s="33"/>
      <c r="V109" s="33"/>
      <c r="W109" s="278"/>
      <c r="X109" s="278"/>
      <c r="Y109" s="278"/>
      <c r="Z109" s="277"/>
      <c r="AB109" s="279"/>
      <c r="AC109" s="33"/>
      <c r="AD109" s="33"/>
      <c r="AE109" s="278"/>
      <c r="AF109" s="278"/>
      <c r="AG109" s="278"/>
      <c r="AH109" s="277"/>
      <c r="AJ109" s="279"/>
      <c r="AK109" s="33"/>
      <c r="AL109" s="33"/>
      <c r="AM109" s="278"/>
      <c r="AN109" s="278"/>
      <c r="AO109" s="278"/>
      <c r="AP109" s="277"/>
    </row>
    <row r="110" spans="2:42" ht="15.75" thickBot="1">
      <c r="B110" s="279"/>
      <c r="C110" s="33"/>
      <c r="D110" s="33"/>
      <c r="E110" s="278"/>
      <c r="F110" s="498"/>
      <c r="G110" s="278"/>
      <c r="H110" s="278"/>
      <c r="K110" s="279"/>
      <c r="L110" s="33"/>
      <c r="M110" s="33"/>
      <c r="N110" s="306" t="s">
        <v>263</v>
      </c>
      <c r="O110" s="307">
        <f>O108+O109</f>
        <v>2228887.3499999996</v>
      </c>
      <c r="P110" s="515"/>
      <c r="Q110" s="277"/>
      <c r="S110" s="546"/>
      <c r="T110" s="279"/>
      <c r="U110" s="33"/>
      <c r="V110" s="33"/>
      <c r="W110" s="278"/>
      <c r="X110" s="278"/>
      <c r="Y110" s="278"/>
      <c r="Z110" s="277"/>
      <c r="AB110" s="279"/>
      <c r="AC110" s="33"/>
      <c r="AD110" s="33"/>
      <c r="AE110" s="278"/>
      <c r="AF110" s="278"/>
      <c r="AG110" s="278"/>
      <c r="AH110" s="277"/>
      <c r="AJ110" s="279"/>
      <c r="AK110" s="33"/>
      <c r="AL110" s="33"/>
      <c r="AM110" s="278"/>
      <c r="AN110" s="278"/>
      <c r="AO110" s="278"/>
      <c r="AP110" s="277"/>
    </row>
    <row r="111" spans="2:42" ht="51.95" customHeight="1" thickBot="1">
      <c r="B111" s="279"/>
      <c r="C111" s="685"/>
      <c r="D111" s="676"/>
      <c r="E111" s="676"/>
      <c r="F111" s="676"/>
      <c r="G111" s="115"/>
      <c r="H111" s="278"/>
      <c r="K111" s="279"/>
      <c r="L111" s="676" t="s">
        <v>270</v>
      </c>
      <c r="M111" s="676"/>
      <c r="N111" s="676"/>
      <c r="O111" s="676"/>
      <c r="P111" s="460"/>
      <c r="Q111" s="277"/>
      <c r="T111" s="279"/>
      <c r="U111" s="676" t="s">
        <v>270</v>
      </c>
      <c r="V111" s="676"/>
      <c r="W111" s="676"/>
      <c r="X111" s="676"/>
      <c r="Y111" s="115"/>
      <c r="Z111" s="277"/>
      <c r="AB111" s="279"/>
      <c r="AC111" s="676" t="s">
        <v>270</v>
      </c>
      <c r="AD111" s="676"/>
      <c r="AE111" s="676"/>
      <c r="AF111" s="676"/>
      <c r="AG111" s="115"/>
      <c r="AH111" s="277"/>
      <c r="AJ111" s="279"/>
      <c r="AK111" s="676" t="s">
        <v>270</v>
      </c>
      <c r="AL111" s="676"/>
      <c r="AM111" s="676"/>
      <c r="AN111" s="676"/>
      <c r="AO111" s="115"/>
      <c r="AP111" s="277"/>
    </row>
    <row r="112" spans="2:42" ht="409.5" customHeight="1" thickBot="1">
      <c r="B112" s="279"/>
      <c r="C112" s="676"/>
      <c r="D112" s="676"/>
      <c r="E112" s="686"/>
      <c r="F112" s="687"/>
      <c r="G112" s="278"/>
      <c r="H112" s="278"/>
      <c r="K112" s="279"/>
      <c r="L112" s="676" t="s">
        <v>211</v>
      </c>
      <c r="M112" s="676"/>
      <c r="N112" s="723" t="s">
        <v>1049</v>
      </c>
      <c r="O112" s="724"/>
      <c r="P112" s="33"/>
      <c r="Q112" s="277"/>
      <c r="T112" s="279"/>
      <c r="U112" s="676" t="s">
        <v>211</v>
      </c>
      <c r="V112" s="676"/>
      <c r="W112" s="721"/>
      <c r="X112" s="722"/>
      <c r="Y112" s="278"/>
      <c r="Z112" s="277"/>
      <c r="AB112" s="279"/>
      <c r="AC112" s="676" t="s">
        <v>211</v>
      </c>
      <c r="AD112" s="676"/>
      <c r="AE112" s="721"/>
      <c r="AF112" s="722"/>
      <c r="AG112" s="278"/>
      <c r="AH112" s="277"/>
      <c r="AJ112" s="279"/>
      <c r="AK112" s="676" t="s">
        <v>211</v>
      </c>
      <c r="AL112" s="676"/>
      <c r="AM112" s="721"/>
      <c r="AN112" s="722"/>
      <c r="AO112" s="278"/>
      <c r="AP112" s="277"/>
    </row>
    <row r="113" spans="2:42" ht="15.75" thickBot="1">
      <c r="B113" s="279"/>
      <c r="C113" s="675"/>
      <c r="D113" s="675"/>
      <c r="E113" s="675"/>
      <c r="F113" s="675"/>
      <c r="G113" s="278"/>
      <c r="H113" s="278"/>
      <c r="K113" s="279"/>
      <c r="L113" s="708"/>
      <c r="M113" s="708"/>
      <c r="N113" s="708"/>
      <c r="O113" s="708"/>
      <c r="P113" s="33"/>
      <c r="Q113" s="277"/>
      <c r="T113" s="279"/>
      <c r="U113" s="708"/>
      <c r="V113" s="708"/>
      <c r="W113" s="708"/>
      <c r="X113" s="708"/>
      <c r="Y113" s="278"/>
      <c r="Z113" s="277"/>
      <c r="AB113" s="279"/>
      <c r="AC113" s="708"/>
      <c r="AD113" s="708"/>
      <c r="AE113" s="708"/>
      <c r="AF113" s="708"/>
      <c r="AG113" s="278"/>
      <c r="AH113" s="277"/>
      <c r="AJ113" s="279"/>
      <c r="AK113" s="708"/>
      <c r="AL113" s="708"/>
      <c r="AM113" s="708"/>
      <c r="AN113" s="708"/>
      <c r="AO113" s="278"/>
      <c r="AP113" s="277"/>
    </row>
    <row r="114" spans="2:42" ht="74.099999999999994" customHeight="1" thickBot="1">
      <c r="B114" s="279"/>
      <c r="C114" s="676"/>
      <c r="D114" s="676"/>
      <c r="E114" s="676"/>
      <c r="F114" s="676"/>
      <c r="G114" s="676"/>
      <c r="H114" s="278"/>
      <c r="K114" s="279"/>
      <c r="L114" s="676" t="s">
        <v>212</v>
      </c>
      <c r="M114" s="676"/>
      <c r="N114" s="725">
        <v>736419</v>
      </c>
      <c r="O114" s="726"/>
      <c r="P114" s="33"/>
      <c r="Q114" s="277"/>
      <c r="T114" s="279"/>
      <c r="U114" s="676" t="s">
        <v>212</v>
      </c>
      <c r="V114" s="676"/>
      <c r="W114" s="719"/>
      <c r="X114" s="720"/>
      <c r="Y114" s="278"/>
      <c r="Z114" s="277"/>
      <c r="AB114" s="279"/>
      <c r="AC114" s="676" t="s">
        <v>212</v>
      </c>
      <c r="AD114" s="676"/>
      <c r="AE114" s="719"/>
      <c r="AF114" s="720"/>
      <c r="AG114" s="278"/>
      <c r="AH114" s="277"/>
      <c r="AJ114" s="279"/>
      <c r="AK114" s="676" t="s">
        <v>212</v>
      </c>
      <c r="AL114" s="676"/>
      <c r="AM114" s="719"/>
      <c r="AN114" s="720"/>
      <c r="AO114" s="278"/>
      <c r="AP114" s="277"/>
    </row>
    <row r="115" spans="2:42" ht="21" customHeight="1" thickBot="1">
      <c r="B115" s="279"/>
      <c r="C115" s="677"/>
      <c r="D115" s="677"/>
      <c r="E115" s="677"/>
      <c r="F115" s="677"/>
      <c r="G115" s="677"/>
      <c r="H115" s="278"/>
      <c r="K115" s="279"/>
      <c r="L115" s="80"/>
      <c r="M115" s="80"/>
      <c r="N115" s="716"/>
      <c r="O115" s="716"/>
      <c r="P115" s="33"/>
      <c r="Q115" s="277"/>
      <c r="T115" s="279"/>
      <c r="U115" s="80"/>
      <c r="V115" s="80"/>
      <c r="W115" s="716"/>
      <c r="X115" s="716"/>
      <c r="Y115" s="278"/>
      <c r="Z115" s="277"/>
      <c r="AB115" s="279"/>
      <c r="AC115" s="80"/>
      <c r="AD115" s="80"/>
      <c r="AE115" s="214"/>
      <c r="AF115" s="214"/>
      <c r="AG115" s="278"/>
      <c r="AH115" s="277"/>
      <c r="AJ115" s="279"/>
      <c r="AK115" s="80"/>
      <c r="AL115" s="80"/>
      <c r="AM115" s="214"/>
      <c r="AN115" s="214"/>
      <c r="AO115" s="278"/>
      <c r="AP115" s="277"/>
    </row>
    <row r="116" spans="2:42" ht="99.6" customHeight="1" thickBot="1">
      <c r="B116" s="279"/>
      <c r="C116" s="310"/>
      <c r="D116" s="311"/>
      <c r="E116" s="312"/>
      <c r="F116" s="312"/>
      <c r="G116" s="313"/>
      <c r="H116" s="278"/>
      <c r="K116" s="279"/>
      <c r="L116" s="676" t="s">
        <v>213</v>
      </c>
      <c r="M116" s="676"/>
      <c r="N116" s="717" t="s">
        <v>1004</v>
      </c>
      <c r="O116" s="718"/>
      <c r="P116" s="33"/>
      <c r="Q116" s="277"/>
      <c r="T116" s="279"/>
      <c r="U116" s="676" t="s">
        <v>213</v>
      </c>
      <c r="V116" s="676"/>
      <c r="W116" s="717"/>
      <c r="X116" s="718"/>
      <c r="Y116" s="278"/>
      <c r="Z116" s="277"/>
      <c r="AB116" s="279"/>
      <c r="AC116" s="676" t="s">
        <v>213</v>
      </c>
      <c r="AD116" s="676"/>
      <c r="AE116" s="717"/>
      <c r="AF116" s="718"/>
      <c r="AG116" s="278"/>
      <c r="AH116" s="277"/>
      <c r="AJ116" s="279"/>
      <c r="AK116" s="676" t="s">
        <v>213</v>
      </c>
      <c r="AL116" s="676"/>
      <c r="AM116" s="717"/>
      <c r="AN116" s="718"/>
      <c r="AO116" s="278"/>
      <c r="AP116" s="277"/>
    </row>
    <row r="117" spans="2:42" ht="26.1" customHeight="1">
      <c r="B117" s="279"/>
      <c r="C117" s="33"/>
      <c r="D117" s="678"/>
      <c r="E117" s="678"/>
      <c r="F117" s="678"/>
      <c r="G117" s="678"/>
      <c r="H117" s="278"/>
      <c r="K117" s="279"/>
      <c r="L117" s="33"/>
      <c r="M117" s="33"/>
      <c r="N117" s="278"/>
      <c r="O117" s="278"/>
      <c r="P117" s="33"/>
      <c r="Q117" s="277"/>
      <c r="T117" s="279"/>
      <c r="U117" s="33"/>
      <c r="V117" s="33"/>
      <c r="W117" s="278"/>
      <c r="X117" s="278"/>
      <c r="Y117" s="278"/>
      <c r="Z117" s="277"/>
      <c r="AB117" s="279"/>
      <c r="AC117" s="33"/>
      <c r="AD117" s="33"/>
      <c r="AE117" s="278"/>
      <c r="AF117" s="278"/>
      <c r="AG117" s="278"/>
      <c r="AH117" s="277"/>
      <c r="AJ117" s="279"/>
      <c r="AK117" s="33"/>
      <c r="AL117" s="33"/>
      <c r="AM117" s="278"/>
      <c r="AN117" s="278"/>
      <c r="AO117" s="278"/>
      <c r="AP117" s="277"/>
    </row>
    <row r="118" spans="2:42" ht="26.1" customHeight="1">
      <c r="B118" s="279"/>
      <c r="C118" s="33"/>
      <c r="D118" s="29"/>
      <c r="E118" s="29"/>
      <c r="F118" s="29"/>
      <c r="G118" s="29"/>
      <c r="H118" s="278"/>
      <c r="K118" s="279"/>
      <c r="L118" s="597" t="s">
        <v>960</v>
      </c>
      <c r="M118" s="727" t="s">
        <v>972</v>
      </c>
      <c r="N118" s="727"/>
      <c r="O118" s="727"/>
      <c r="P118" s="727"/>
      <c r="Q118" s="277"/>
      <c r="T118" s="279"/>
      <c r="U118" s="33"/>
      <c r="V118" s="33"/>
      <c r="W118" s="278"/>
      <c r="X118" s="278"/>
      <c r="Y118" s="278"/>
      <c r="Z118" s="277"/>
      <c r="AB118" s="279"/>
      <c r="AC118" s="33"/>
      <c r="AD118" s="33"/>
      <c r="AE118" s="278"/>
      <c r="AF118" s="278"/>
      <c r="AG118" s="278"/>
      <c r="AH118" s="277"/>
      <c r="AJ118" s="279"/>
      <c r="AK118" s="33"/>
      <c r="AL118" s="33"/>
      <c r="AM118" s="278"/>
      <c r="AN118" s="278"/>
      <c r="AO118" s="278"/>
      <c r="AP118" s="277"/>
    </row>
    <row r="119" spans="2:42" ht="68.099999999999994" customHeight="1">
      <c r="B119" s="279"/>
      <c r="C119" s="33"/>
      <c r="D119" s="29"/>
      <c r="E119" s="29"/>
      <c r="F119" s="29"/>
      <c r="G119" s="29"/>
      <c r="H119" s="278"/>
      <c r="K119" s="279"/>
      <c r="L119" s="33"/>
      <c r="M119" s="727"/>
      <c r="N119" s="727"/>
      <c r="O119" s="727"/>
      <c r="P119" s="727"/>
      <c r="Q119" s="277"/>
      <c r="T119" s="279"/>
      <c r="U119" s="33"/>
      <c r="V119" s="33"/>
      <c r="W119" s="278"/>
      <c r="X119" s="278"/>
      <c r="Y119" s="278"/>
      <c r="Z119" s="277"/>
      <c r="AB119" s="279"/>
      <c r="AC119" s="33"/>
      <c r="AD119" s="33"/>
      <c r="AE119" s="278"/>
      <c r="AF119" s="278"/>
      <c r="AG119" s="278"/>
      <c r="AH119" s="277"/>
      <c r="AJ119" s="279"/>
      <c r="AK119" s="33"/>
      <c r="AL119" s="33"/>
      <c r="AM119" s="278"/>
      <c r="AN119" s="278"/>
      <c r="AO119" s="278"/>
      <c r="AP119" s="277"/>
    </row>
    <row r="120" spans="2:42" ht="26.1" customHeight="1">
      <c r="B120" s="279"/>
      <c r="C120" s="33"/>
      <c r="D120" s="29"/>
      <c r="E120" s="29"/>
      <c r="F120" s="29"/>
      <c r="G120" s="29"/>
      <c r="H120" s="278"/>
      <c r="K120" s="279"/>
      <c r="L120" s="33"/>
      <c r="M120" s="33"/>
      <c r="N120" s="278"/>
      <c r="O120" s="278"/>
      <c r="P120" s="33"/>
      <c r="Q120" s="277"/>
      <c r="T120" s="279"/>
      <c r="U120" s="33"/>
      <c r="V120" s="33"/>
      <c r="W120" s="278"/>
      <c r="X120" s="278"/>
      <c r="Y120" s="278"/>
      <c r="Z120" s="277"/>
      <c r="AB120" s="279"/>
      <c r="AC120" s="33"/>
      <c r="AD120" s="33"/>
      <c r="AE120" s="278"/>
      <c r="AF120" s="278"/>
      <c r="AG120" s="278"/>
      <c r="AH120" s="277"/>
      <c r="AJ120" s="279"/>
      <c r="AK120" s="33"/>
      <c r="AL120" s="33"/>
      <c r="AM120" s="278"/>
      <c r="AN120" s="278"/>
      <c r="AO120" s="278"/>
      <c r="AP120" s="277"/>
    </row>
    <row r="121" spans="2:42" ht="50.1" customHeight="1">
      <c r="B121" s="279"/>
      <c r="C121" s="676"/>
      <c r="D121" s="676"/>
      <c r="E121" s="676"/>
      <c r="F121" s="676"/>
      <c r="G121" s="676"/>
      <c r="H121" s="278"/>
      <c r="K121" s="279"/>
      <c r="L121" s="597" t="s">
        <v>1038</v>
      </c>
      <c r="M121" s="727" t="s">
        <v>1050</v>
      </c>
      <c r="N121" s="727"/>
      <c r="O121" s="727"/>
      <c r="P121" s="727"/>
      <c r="Q121" s="598"/>
      <c r="T121" s="279"/>
      <c r="U121" s="33"/>
      <c r="V121" s="33"/>
      <c r="W121" s="278"/>
      <c r="X121" s="278"/>
      <c r="Y121" s="278"/>
      <c r="Z121" s="277"/>
      <c r="AB121" s="279"/>
      <c r="AC121" s="33"/>
      <c r="AD121" s="33"/>
      <c r="AE121" s="278"/>
      <c r="AF121" s="278"/>
      <c r="AG121" s="278"/>
      <c r="AH121" s="277"/>
      <c r="AJ121" s="279"/>
      <c r="AK121" s="33"/>
      <c r="AL121" s="33"/>
      <c r="AM121" s="278"/>
      <c r="AN121" s="278"/>
      <c r="AO121" s="278"/>
      <c r="AP121" s="277"/>
    </row>
    <row r="122" spans="2:42" ht="35.450000000000003" customHeight="1" thickBot="1">
      <c r="B122" s="314"/>
      <c r="C122" s="679"/>
      <c r="D122" s="679"/>
      <c r="E122" s="679"/>
      <c r="F122" s="679"/>
      <c r="G122" s="679"/>
      <c r="H122" s="278"/>
      <c r="K122" s="314"/>
      <c r="L122" s="37"/>
      <c r="M122" s="730"/>
      <c r="N122" s="730"/>
      <c r="O122" s="730"/>
      <c r="P122" s="730"/>
      <c r="Q122" s="599"/>
      <c r="T122" s="314"/>
      <c r="U122" s="679"/>
      <c r="V122" s="679"/>
      <c r="W122" s="316"/>
      <c r="X122" s="38"/>
      <c r="Y122" s="38"/>
      <c r="Z122" s="315"/>
      <c r="AB122" s="314"/>
      <c r="AC122" s="679"/>
      <c r="AD122" s="679"/>
      <c r="AE122" s="316"/>
      <c r="AF122" s="38"/>
      <c r="AG122" s="38"/>
      <c r="AH122" s="315"/>
      <c r="AJ122" s="314"/>
      <c r="AK122" s="679"/>
      <c r="AL122" s="679"/>
      <c r="AM122" s="316"/>
      <c r="AN122" s="38"/>
      <c r="AO122" s="38"/>
      <c r="AP122" s="315"/>
    </row>
    <row r="123" spans="2:42" s="15" customFormat="1" ht="65.099999999999994" customHeight="1">
      <c r="B123" s="317"/>
      <c r="C123" s="672"/>
      <c r="D123" s="672"/>
      <c r="E123" s="680"/>
      <c r="F123" s="680"/>
      <c r="G123" s="318"/>
      <c r="K123" s="317"/>
      <c r="L123" s="672"/>
      <c r="M123" s="672"/>
      <c r="N123" s="680"/>
      <c r="O123" s="680"/>
      <c r="P123" s="318"/>
    </row>
    <row r="124" spans="2:42" ht="26.1" customHeight="1">
      <c r="B124" s="317"/>
      <c r="C124" s="681"/>
      <c r="D124" s="681"/>
      <c r="E124" s="681"/>
      <c r="F124" s="681"/>
      <c r="G124" s="681"/>
      <c r="K124" s="317"/>
      <c r="L124" s="729"/>
      <c r="M124" s="729"/>
      <c r="N124" s="729"/>
      <c r="O124" s="729"/>
      <c r="P124" s="318"/>
    </row>
    <row r="125" spans="2:42" ht="89.1" customHeight="1">
      <c r="B125" s="317"/>
      <c r="C125" s="674"/>
      <c r="D125" s="674"/>
      <c r="E125" s="682"/>
      <c r="F125" s="682"/>
      <c r="G125" s="318"/>
      <c r="K125" s="317"/>
      <c r="L125" s="728"/>
      <c r="M125" s="728"/>
      <c r="N125" s="728"/>
      <c r="O125" s="728"/>
      <c r="P125" s="728"/>
    </row>
    <row r="126" spans="2:42" ht="100.35" customHeight="1">
      <c r="B126" s="317"/>
      <c r="C126" s="674"/>
      <c r="D126" s="674"/>
      <c r="E126" s="673"/>
      <c r="F126" s="673"/>
      <c r="G126" s="318"/>
      <c r="K126" s="317"/>
      <c r="L126" s="674"/>
      <c r="M126" s="674"/>
      <c r="N126" s="673"/>
      <c r="O126" s="673"/>
      <c r="P126" s="318"/>
    </row>
    <row r="127" spans="2:42">
      <c r="B127" s="317"/>
      <c r="C127" s="317"/>
      <c r="D127" s="317"/>
      <c r="E127" s="318"/>
      <c r="F127" s="318"/>
      <c r="G127" s="318"/>
      <c r="K127" s="317"/>
      <c r="L127" s="317"/>
      <c r="M127" s="317"/>
      <c r="N127" s="318"/>
      <c r="O127" s="318"/>
      <c r="P127" s="318"/>
    </row>
    <row r="128" spans="2:42">
      <c r="B128" s="317"/>
      <c r="C128" s="672"/>
      <c r="D128" s="672"/>
      <c r="E128" s="318"/>
      <c r="F128" s="318"/>
      <c r="G128" s="318"/>
      <c r="K128" s="317"/>
      <c r="L128" s="672"/>
      <c r="M128" s="672"/>
      <c r="N128" s="318"/>
      <c r="O128" s="318"/>
      <c r="P128" s="318"/>
    </row>
    <row r="129" spans="2:16" ht="50.1" customHeight="1">
      <c r="B129" s="317"/>
      <c r="C129" s="672"/>
      <c r="D129" s="672"/>
      <c r="E129" s="673"/>
      <c r="F129" s="673"/>
      <c r="G129" s="318"/>
      <c r="K129" s="317"/>
      <c r="L129" s="672"/>
      <c r="M129" s="672"/>
      <c r="N129" s="673"/>
      <c r="O129" s="673"/>
      <c r="P129" s="318"/>
    </row>
    <row r="130" spans="2:16" ht="100.35" customHeight="1">
      <c r="B130" s="317"/>
      <c r="C130" s="674"/>
      <c r="D130" s="674"/>
      <c r="E130" s="673"/>
      <c r="F130" s="673"/>
      <c r="G130" s="318"/>
      <c r="K130" s="317"/>
      <c r="L130" s="674"/>
      <c r="M130" s="674"/>
      <c r="N130" s="673"/>
      <c r="O130" s="673"/>
      <c r="P130" s="318"/>
    </row>
    <row r="131" spans="2:16">
      <c r="B131" s="317"/>
      <c r="C131" s="319"/>
      <c r="D131" s="317"/>
      <c r="E131" s="2"/>
      <c r="F131" s="318"/>
      <c r="G131" s="318"/>
      <c r="K131" s="317"/>
      <c r="L131" s="319"/>
      <c r="M131" s="317"/>
      <c r="N131" s="2"/>
      <c r="O131" s="318"/>
      <c r="P131" s="318"/>
    </row>
    <row r="132" spans="2:16">
      <c r="B132" s="317"/>
      <c r="C132" s="319"/>
      <c r="D132" s="319"/>
      <c r="E132" s="2"/>
      <c r="F132" s="2"/>
      <c r="G132" s="2"/>
      <c r="K132" s="317"/>
      <c r="L132" s="319"/>
      <c r="M132" s="319"/>
      <c r="N132" s="2"/>
      <c r="O132" s="2"/>
      <c r="P132" s="2"/>
    </row>
  </sheetData>
  <mergeCells count="151">
    <mergeCell ref="M118:P119"/>
    <mergeCell ref="AK122:AL122"/>
    <mergeCell ref="L128:M128"/>
    <mergeCell ref="L129:M129"/>
    <mergeCell ref="N129:O129"/>
    <mergeCell ref="L130:M130"/>
    <mergeCell ref="N130:O130"/>
    <mergeCell ref="L123:M123"/>
    <mergeCell ref="N123:O123"/>
    <mergeCell ref="L126:M126"/>
    <mergeCell ref="N126:O126"/>
    <mergeCell ref="L125:P125"/>
    <mergeCell ref="L124:O124"/>
    <mergeCell ref="M121:P122"/>
    <mergeCell ref="U122:V122"/>
    <mergeCell ref="AC122:AD122"/>
    <mergeCell ref="AM116:AN116"/>
    <mergeCell ref="L111:O111"/>
    <mergeCell ref="U111:X111"/>
    <mergeCell ref="AC111:AF111"/>
    <mergeCell ref="AK111:AN111"/>
    <mergeCell ref="AM112:AN112"/>
    <mergeCell ref="U113:X113"/>
    <mergeCell ref="AC113:AF113"/>
    <mergeCell ref="AK113:AN113"/>
    <mergeCell ref="AE114:AF114"/>
    <mergeCell ref="AK114:AL114"/>
    <mergeCell ref="AM114:AN114"/>
    <mergeCell ref="U112:V112"/>
    <mergeCell ref="W112:X112"/>
    <mergeCell ref="AC112:AD112"/>
    <mergeCell ref="AE112:AF112"/>
    <mergeCell ref="AK112:AL112"/>
    <mergeCell ref="L116:M116"/>
    <mergeCell ref="N116:O116"/>
    <mergeCell ref="AC114:AD114"/>
    <mergeCell ref="L112:M112"/>
    <mergeCell ref="N112:O112"/>
    <mergeCell ref="N114:O114"/>
    <mergeCell ref="N115:O115"/>
    <mergeCell ref="W115:X115"/>
    <mergeCell ref="U116:V116"/>
    <mergeCell ref="W116:X116"/>
    <mergeCell ref="U114:V114"/>
    <mergeCell ref="W114:X114"/>
    <mergeCell ref="AE116:AF116"/>
    <mergeCell ref="AK116:AL116"/>
    <mergeCell ref="AC116:AD116"/>
    <mergeCell ref="L65:M65"/>
    <mergeCell ref="U65:V65"/>
    <mergeCell ref="AC65:AD65"/>
    <mergeCell ref="AK65:AL65"/>
    <mergeCell ref="U13:X13"/>
    <mergeCell ref="AC13:AF13"/>
    <mergeCell ref="AK13:AN13"/>
    <mergeCell ref="L15:M15"/>
    <mergeCell ref="U15:V15"/>
    <mergeCell ref="AC15:AD15"/>
    <mergeCell ref="AK15:AL15"/>
    <mergeCell ref="L16:M16"/>
    <mergeCell ref="U16:V16"/>
    <mergeCell ref="AC16:AD16"/>
    <mergeCell ref="AK16:AL16"/>
    <mergeCell ref="L64:M64"/>
    <mergeCell ref="U64:V64"/>
    <mergeCell ref="AC64:AD64"/>
    <mergeCell ref="AK64:AL64"/>
    <mergeCell ref="N64:P64"/>
    <mergeCell ref="L113:O113"/>
    <mergeCell ref="L114:M114"/>
    <mergeCell ref="AM10:AN10"/>
    <mergeCell ref="L12:M12"/>
    <mergeCell ref="N12:O12"/>
    <mergeCell ref="U12:V12"/>
    <mergeCell ref="W12:X12"/>
    <mergeCell ref="AC12:AD12"/>
    <mergeCell ref="AE12:AF12"/>
    <mergeCell ref="AK12:AL12"/>
    <mergeCell ref="AM12:AN12"/>
    <mergeCell ref="L10:M10"/>
    <mergeCell ref="N10:O10"/>
    <mergeCell ref="U10:V10"/>
    <mergeCell ref="W10:X10"/>
    <mergeCell ref="AC10:AD10"/>
    <mergeCell ref="AE10:AF10"/>
    <mergeCell ref="AK10:AL10"/>
    <mergeCell ref="L13:O13"/>
    <mergeCell ref="L7:M7"/>
    <mergeCell ref="U7:V7"/>
    <mergeCell ref="AC7:AD7"/>
    <mergeCell ref="AK7:AL7"/>
    <mergeCell ref="L8:O8"/>
    <mergeCell ref="U8:X8"/>
    <mergeCell ref="AC8:AF8"/>
    <mergeCell ref="AK8:AN8"/>
    <mergeCell ref="L9:M9"/>
    <mergeCell ref="N9:O9"/>
    <mergeCell ref="U9:V9"/>
    <mergeCell ref="W9:X9"/>
    <mergeCell ref="AC9:AD9"/>
    <mergeCell ref="AE9:AF9"/>
    <mergeCell ref="AK9:AL9"/>
    <mergeCell ref="AM9:AN9"/>
    <mergeCell ref="L3:P3"/>
    <mergeCell ref="U3:Y3"/>
    <mergeCell ref="AC3:AG3"/>
    <mergeCell ref="AK3:AO3"/>
    <mergeCell ref="K4:O4"/>
    <mergeCell ref="T4:X4"/>
    <mergeCell ref="AB4:AF4"/>
    <mergeCell ref="AJ4:AN4"/>
    <mergeCell ref="C5:F5"/>
    <mergeCell ref="U5:X5"/>
    <mergeCell ref="AC5:AF5"/>
    <mergeCell ref="AK5:AN5"/>
    <mergeCell ref="C3:G3"/>
    <mergeCell ref="B4:F4"/>
    <mergeCell ref="C7:D7"/>
    <mergeCell ref="C8:F8"/>
    <mergeCell ref="C9:D9"/>
    <mergeCell ref="E9:F9"/>
    <mergeCell ref="C10:D10"/>
    <mergeCell ref="E10:F10"/>
    <mergeCell ref="C12:D12"/>
    <mergeCell ref="E12:F12"/>
    <mergeCell ref="C13:F13"/>
    <mergeCell ref="C15:D15"/>
    <mergeCell ref="C16:D16"/>
    <mergeCell ref="C57:D57"/>
    <mergeCell ref="E57:G57"/>
    <mergeCell ref="C58:D58"/>
    <mergeCell ref="C111:F111"/>
    <mergeCell ref="C112:D112"/>
    <mergeCell ref="E112:F112"/>
    <mergeCell ref="C126:D126"/>
    <mergeCell ref="E126:F126"/>
    <mergeCell ref="C128:D128"/>
    <mergeCell ref="C129:D129"/>
    <mergeCell ref="E129:F129"/>
    <mergeCell ref="C130:D130"/>
    <mergeCell ref="E130:F130"/>
    <mergeCell ref="C113:F113"/>
    <mergeCell ref="C114:G114"/>
    <mergeCell ref="C115:G115"/>
    <mergeCell ref="D117:G117"/>
    <mergeCell ref="C121:G122"/>
    <mergeCell ref="C123:D123"/>
    <mergeCell ref="E123:F123"/>
    <mergeCell ref="C124:G124"/>
    <mergeCell ref="C125:D125"/>
    <mergeCell ref="E125:F125"/>
  </mergeCells>
  <dataValidations count="3">
    <dataValidation type="whole" allowBlank="1" showInputMessage="1" showErrorMessage="1" sqref="AM9 N9 W114:W115 W9 AE114:AE115 AE9 AM114:AM115 E125 E9 N114:N115" xr:uid="{DA631753-34B0-E84B-808C-E9807EF14A18}">
      <formula1>-999999999</formula1>
      <formula2>999999999</formula2>
    </dataValidation>
    <dataValidation type="list" allowBlank="1" showInputMessage="1" showErrorMessage="1" sqref="N129" xr:uid="{C31EA1BC-3FCD-084B-9A8A-BBF180345CFB}">
      <formula1>#REF!</formula1>
    </dataValidation>
    <dataValidation type="list" allowBlank="1" showInputMessage="1" showErrorMessage="1" sqref="E129" xr:uid="{142B33B7-EF58-8C4A-974D-F18D3E756715}">
      <formula1>$J$135:$J$136</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H56"/>
  <sheetViews>
    <sheetView topLeftCell="C22" zoomScale="90" zoomScaleNormal="90" workbookViewId="0">
      <selection activeCell="E17" sqref="E17:F17"/>
    </sheetView>
  </sheetViews>
  <sheetFormatPr defaultColWidth="8.85546875" defaultRowHeight="15"/>
  <cols>
    <col min="1" max="2" width="1.85546875" customWidth="1"/>
    <col min="3" max="3" width="22.85546875" customWidth="1"/>
    <col min="4" max="4" width="31.42578125" customWidth="1"/>
    <col min="5" max="5" width="22.85546875" customWidth="1"/>
    <col min="6" max="6" width="73" customWidth="1"/>
    <col min="7" max="7" width="2" customWidth="1"/>
    <col min="8" max="8" width="1.42578125" customWidth="1"/>
  </cols>
  <sheetData>
    <row r="1" spans="2:7" ht="15.75" thickBot="1"/>
    <row r="2" spans="2:7" ht="15.75" thickBot="1">
      <c r="B2" s="62"/>
      <c r="C2" s="63"/>
      <c r="D2" s="63"/>
      <c r="E2" s="63"/>
      <c r="F2" s="63"/>
      <c r="G2" s="64"/>
    </row>
    <row r="3" spans="2:7" ht="21" thickBot="1">
      <c r="B3" s="65"/>
      <c r="C3" s="697" t="s">
        <v>973</v>
      </c>
      <c r="D3" s="698"/>
      <c r="E3" s="698"/>
      <c r="F3" s="699"/>
      <c r="G3" s="40"/>
    </row>
    <row r="4" spans="2:7">
      <c r="B4" s="759"/>
      <c r="C4" s="759"/>
      <c r="D4" s="759"/>
      <c r="E4" s="759"/>
      <c r="F4" s="510"/>
      <c r="G4" s="40"/>
    </row>
    <row r="5" spans="2:7">
      <c r="B5" s="41"/>
      <c r="C5" s="759"/>
      <c r="D5" s="759"/>
      <c r="E5" s="759"/>
      <c r="F5" s="759"/>
      <c r="G5" s="40"/>
    </row>
    <row r="6" spans="2:7">
      <c r="B6" s="41"/>
      <c r="C6" s="42"/>
      <c r="D6" s="43"/>
      <c r="E6" s="42"/>
      <c r="F6" s="43"/>
      <c r="G6" s="40"/>
    </row>
    <row r="7" spans="2:7">
      <c r="B7" s="41"/>
      <c r="C7" s="732" t="s">
        <v>226</v>
      </c>
      <c r="D7" s="732"/>
      <c r="E7" s="44"/>
      <c r="F7" s="43"/>
      <c r="G7" s="40"/>
    </row>
    <row r="8" spans="2:7" ht="15.75" thickBot="1">
      <c r="B8" s="41"/>
      <c r="C8" s="731" t="s">
        <v>276</v>
      </c>
      <c r="D8" s="731"/>
      <c r="E8" s="731"/>
      <c r="F8" s="731"/>
      <c r="G8" s="40"/>
    </row>
    <row r="9" spans="2:7" ht="15.75" thickBot="1">
      <c r="B9" s="41"/>
      <c r="C9" s="19" t="s">
        <v>228</v>
      </c>
      <c r="D9" s="20" t="s">
        <v>227</v>
      </c>
      <c r="E9" s="753" t="s">
        <v>258</v>
      </c>
      <c r="F9" s="754"/>
      <c r="G9" s="40"/>
    </row>
    <row r="10" spans="2:7" ht="116.25" customHeight="1" thickBot="1">
      <c r="B10" s="41"/>
      <c r="C10" s="243" t="s">
        <v>740</v>
      </c>
      <c r="D10" s="21" t="s">
        <v>741</v>
      </c>
      <c r="E10" s="746" t="s">
        <v>1034</v>
      </c>
      <c r="F10" s="747"/>
      <c r="G10" s="40"/>
    </row>
    <row r="11" spans="2:7" ht="107.25" customHeight="1" thickBot="1">
      <c r="B11" s="41"/>
      <c r="C11" s="243" t="s">
        <v>800</v>
      </c>
      <c r="D11" s="21" t="s">
        <v>741</v>
      </c>
      <c r="E11" s="748" t="s">
        <v>937</v>
      </c>
      <c r="F11" s="749"/>
      <c r="G11" s="40"/>
    </row>
    <row r="12" spans="2:7" ht="139.5" customHeight="1" thickBot="1">
      <c r="B12" s="41"/>
      <c r="C12" s="243" t="s">
        <v>742</v>
      </c>
      <c r="D12" s="21" t="s">
        <v>741</v>
      </c>
      <c r="E12" s="748" t="s">
        <v>796</v>
      </c>
      <c r="F12" s="749"/>
      <c r="G12" s="40"/>
    </row>
    <row r="13" spans="2:7" ht="239.45" customHeight="1" thickBot="1">
      <c r="B13" s="41"/>
      <c r="C13" s="243" t="s">
        <v>743</v>
      </c>
      <c r="D13" s="21" t="s">
        <v>1075</v>
      </c>
      <c r="E13" s="760" t="s">
        <v>1077</v>
      </c>
      <c r="F13" s="761"/>
      <c r="G13" s="40"/>
    </row>
    <row r="14" spans="2:7" ht="155.1" customHeight="1" thickBot="1">
      <c r="B14" s="41"/>
      <c r="C14" s="243" t="s">
        <v>744</v>
      </c>
      <c r="D14" s="21" t="s">
        <v>741</v>
      </c>
      <c r="E14" s="760" t="s">
        <v>1026</v>
      </c>
      <c r="F14" s="761"/>
      <c r="G14" s="40"/>
    </row>
    <row r="15" spans="2:7" ht="111" customHeight="1" thickBot="1">
      <c r="B15" s="41"/>
      <c r="C15" s="243" t="s">
        <v>745</v>
      </c>
      <c r="D15" s="21" t="s">
        <v>741</v>
      </c>
      <c r="E15" s="760" t="s">
        <v>1005</v>
      </c>
      <c r="F15" s="761"/>
      <c r="G15" s="40"/>
    </row>
    <row r="16" spans="2:7" ht="93.6" customHeight="1" thickBot="1">
      <c r="B16" s="41"/>
      <c r="C16" s="243" t="s">
        <v>1006</v>
      </c>
      <c r="D16" s="21" t="s">
        <v>741</v>
      </c>
      <c r="E16" s="748" t="s">
        <v>775</v>
      </c>
      <c r="F16" s="749"/>
      <c r="G16" s="40"/>
    </row>
    <row r="17" spans="2:7" ht="75" customHeight="1">
      <c r="B17" s="41"/>
      <c r="C17" s="243" t="s">
        <v>746</v>
      </c>
      <c r="D17" s="21" t="s">
        <v>741</v>
      </c>
      <c r="E17" s="748" t="s">
        <v>1007</v>
      </c>
      <c r="F17" s="749"/>
      <c r="G17" s="40"/>
    </row>
    <row r="18" spans="2:7" ht="30" customHeight="1">
      <c r="B18" s="41"/>
      <c r="C18" s="21"/>
      <c r="D18" s="21"/>
      <c r="E18" s="750"/>
      <c r="F18" s="751"/>
      <c r="G18" s="40"/>
    </row>
    <row r="19" spans="2:7" ht="30" customHeight="1">
      <c r="B19" s="41"/>
      <c r="C19" s="21"/>
      <c r="D19" s="21"/>
      <c r="E19" s="750"/>
      <c r="F19" s="751"/>
      <c r="G19" s="40"/>
    </row>
    <row r="20" spans="2:7" ht="30" customHeight="1" thickBot="1">
      <c r="B20" s="41"/>
      <c r="C20" s="22"/>
      <c r="D20" s="22"/>
      <c r="E20" s="765"/>
      <c r="F20" s="766"/>
      <c r="G20" s="40"/>
    </row>
    <row r="21" spans="2:7">
      <c r="B21" s="41"/>
      <c r="C21" s="43"/>
      <c r="D21" s="43"/>
      <c r="E21" s="43"/>
      <c r="F21" s="43"/>
      <c r="G21" s="40"/>
    </row>
    <row r="22" spans="2:7">
      <c r="B22" s="41"/>
      <c r="C22" s="763" t="s">
        <v>242</v>
      </c>
      <c r="D22" s="763"/>
      <c r="E22" s="763"/>
      <c r="F22" s="763"/>
      <c r="G22" s="40"/>
    </row>
    <row r="23" spans="2:7" ht="15.75" thickBot="1">
      <c r="B23" s="41"/>
      <c r="C23" s="764" t="s">
        <v>256</v>
      </c>
      <c r="D23" s="764"/>
      <c r="E23" s="764"/>
      <c r="F23" s="764"/>
      <c r="G23" s="40"/>
    </row>
    <row r="24" spans="2:7" ht="15.75" thickBot="1">
      <c r="B24" s="41"/>
      <c r="C24" s="19" t="s">
        <v>228</v>
      </c>
      <c r="D24" s="20" t="s">
        <v>227</v>
      </c>
      <c r="E24" s="753" t="s">
        <v>258</v>
      </c>
      <c r="F24" s="754"/>
      <c r="G24" s="40"/>
    </row>
    <row r="25" spans="2:7" ht="140.1" customHeight="1">
      <c r="B25" s="41"/>
      <c r="C25" s="269" t="s">
        <v>793</v>
      </c>
      <c r="D25" s="615" t="s">
        <v>1025</v>
      </c>
      <c r="E25" s="746" t="s">
        <v>1035</v>
      </c>
      <c r="F25" s="747"/>
      <c r="G25" s="40"/>
    </row>
    <row r="26" spans="2:7" ht="158.1" customHeight="1">
      <c r="B26" s="41"/>
      <c r="C26" s="243" t="s">
        <v>794</v>
      </c>
      <c r="D26" s="614" t="s">
        <v>1036</v>
      </c>
      <c r="E26" s="755" t="s">
        <v>1024</v>
      </c>
      <c r="F26" s="756"/>
      <c r="G26" s="40"/>
    </row>
    <row r="27" spans="2:7" ht="130.5" customHeight="1">
      <c r="B27" s="41"/>
      <c r="C27" s="243" t="s">
        <v>795</v>
      </c>
      <c r="D27" s="243" t="s">
        <v>798</v>
      </c>
      <c r="E27" s="757" t="s">
        <v>797</v>
      </c>
      <c r="F27" s="758"/>
      <c r="G27" s="40"/>
    </row>
    <row r="28" spans="2:7" ht="39.950000000000003" customHeight="1" thickBot="1">
      <c r="B28" s="41"/>
      <c r="C28" s="22"/>
      <c r="D28" s="22"/>
      <c r="E28" s="765"/>
      <c r="F28" s="766"/>
      <c r="G28" s="40"/>
    </row>
    <row r="29" spans="2:7">
      <c r="B29" s="41"/>
      <c r="C29" s="43"/>
      <c r="D29" s="43"/>
      <c r="E29" s="43"/>
      <c r="F29" s="43"/>
      <c r="G29" s="40"/>
    </row>
    <row r="30" spans="2:7">
      <c r="B30" s="41"/>
      <c r="C30" s="43"/>
      <c r="D30" s="43"/>
      <c r="E30" s="43"/>
      <c r="F30" s="43"/>
      <c r="G30" s="40"/>
    </row>
    <row r="31" spans="2:7" ht="31.5" customHeight="1">
      <c r="B31" s="41"/>
      <c r="C31" s="762" t="s">
        <v>241</v>
      </c>
      <c r="D31" s="762"/>
      <c r="E31" s="762"/>
      <c r="F31" s="762"/>
      <c r="G31" s="40"/>
    </row>
    <row r="32" spans="2:7" ht="15.75" thickBot="1">
      <c r="B32" s="41"/>
      <c r="C32" s="731" t="s">
        <v>259</v>
      </c>
      <c r="D32" s="731"/>
      <c r="E32" s="752"/>
      <c r="F32" s="752"/>
      <c r="G32" s="40"/>
    </row>
    <row r="33" spans="2:8" ht="99.95" customHeight="1" thickBot="1">
      <c r="B33" s="41"/>
      <c r="C33" s="743" t="s">
        <v>1076</v>
      </c>
      <c r="D33" s="744"/>
      <c r="E33" s="744"/>
      <c r="F33" s="745"/>
      <c r="G33" s="40"/>
    </row>
    <row r="34" spans="2:8" ht="15.75" thickBot="1">
      <c r="B34" s="204"/>
      <c r="C34" s="734"/>
      <c r="D34" s="735"/>
      <c r="E34" s="734"/>
      <c r="F34" s="735"/>
      <c r="G34" s="45"/>
      <c r="H34" s="206"/>
    </row>
    <row r="35" spans="2:8" ht="15" customHeight="1">
      <c r="B35" s="205"/>
      <c r="C35" s="736"/>
      <c r="D35" s="736"/>
      <c r="E35" s="736"/>
      <c r="F35" s="736"/>
      <c r="G35" s="205"/>
    </row>
    <row r="36" spans="2:8">
      <c r="B36" s="6"/>
      <c r="C36" s="736"/>
      <c r="D36" s="736"/>
      <c r="E36" s="736"/>
      <c r="F36" s="736"/>
      <c r="G36" s="6"/>
    </row>
    <row r="37" spans="2:8">
      <c r="B37" s="6"/>
      <c r="C37" s="733"/>
      <c r="D37" s="733"/>
      <c r="E37" s="733"/>
      <c r="F37" s="733"/>
      <c r="G37" s="6"/>
    </row>
    <row r="38" spans="2:8">
      <c r="B38" s="6"/>
      <c r="C38" s="6"/>
      <c r="D38" s="6"/>
      <c r="E38" s="6"/>
      <c r="F38" s="6"/>
      <c r="G38" s="6"/>
    </row>
    <row r="39" spans="2:8">
      <c r="B39" s="6"/>
      <c r="C39" s="6"/>
      <c r="D39" s="6"/>
      <c r="E39" s="6"/>
      <c r="F39" s="6"/>
      <c r="G39" s="6"/>
    </row>
    <row r="40" spans="2:8">
      <c r="B40" s="6"/>
      <c r="C40" s="739"/>
      <c r="D40" s="739"/>
      <c r="E40" s="5"/>
      <c r="F40" s="6"/>
      <c r="G40" s="6"/>
    </row>
    <row r="41" spans="2:8">
      <c r="B41" s="6"/>
      <c r="C41" s="739"/>
      <c r="D41" s="739"/>
      <c r="E41" s="5"/>
      <c r="F41" s="6"/>
      <c r="G41" s="6"/>
    </row>
    <row r="42" spans="2:8">
      <c r="B42" s="6"/>
      <c r="C42" s="740"/>
      <c r="D42" s="740"/>
      <c r="E42" s="740"/>
      <c r="F42" s="740"/>
      <c r="G42" s="6"/>
    </row>
    <row r="43" spans="2:8">
      <c r="B43" s="6"/>
      <c r="C43" s="737"/>
      <c r="D43" s="737"/>
      <c r="E43" s="742"/>
      <c r="F43" s="742"/>
      <c r="G43" s="6"/>
    </row>
    <row r="44" spans="2:8">
      <c r="B44" s="6"/>
      <c r="C44" s="737"/>
      <c r="D44" s="737"/>
      <c r="E44" s="738"/>
      <c r="F44" s="738"/>
      <c r="G44" s="6"/>
    </row>
    <row r="45" spans="2:8">
      <c r="B45" s="6"/>
      <c r="C45" s="6"/>
      <c r="D45" s="6"/>
      <c r="E45" s="6"/>
      <c r="F45" s="6"/>
      <c r="G45" s="6"/>
    </row>
    <row r="46" spans="2:8">
      <c r="B46" s="6"/>
      <c r="C46" s="739"/>
      <c r="D46" s="739"/>
      <c r="E46" s="5"/>
      <c r="F46" s="6"/>
      <c r="G46" s="6"/>
    </row>
    <row r="47" spans="2:8">
      <c r="B47" s="6"/>
      <c r="C47" s="739"/>
      <c r="D47" s="739"/>
      <c r="E47" s="741"/>
      <c r="F47" s="741"/>
      <c r="G47" s="6"/>
    </row>
    <row r="48" spans="2:8">
      <c r="B48" s="6"/>
      <c r="C48" s="5"/>
      <c r="D48" s="5"/>
      <c r="E48" s="5"/>
      <c r="F48" s="5"/>
      <c r="G48" s="6"/>
    </row>
    <row r="49" spans="2:7">
      <c r="B49" s="6"/>
      <c r="C49" s="737"/>
      <c r="D49" s="737"/>
      <c r="E49" s="742"/>
      <c r="F49" s="742"/>
      <c r="G49" s="6"/>
    </row>
    <row r="50" spans="2:7">
      <c r="B50" s="6"/>
      <c r="C50" s="737"/>
      <c r="D50" s="737"/>
      <c r="E50" s="738"/>
      <c r="F50" s="738"/>
      <c r="G50" s="6"/>
    </row>
    <row r="51" spans="2:7">
      <c r="B51" s="6"/>
      <c r="C51" s="6"/>
      <c r="D51" s="6"/>
      <c r="E51" s="6"/>
      <c r="F51" s="6"/>
      <c r="G51" s="6"/>
    </row>
    <row r="52" spans="2:7">
      <c r="B52" s="6"/>
      <c r="C52" s="739"/>
      <c r="D52" s="739"/>
      <c r="E52" s="6"/>
      <c r="F52" s="6"/>
      <c r="G52" s="6"/>
    </row>
    <row r="53" spans="2:7">
      <c r="B53" s="6"/>
      <c r="C53" s="739"/>
      <c r="D53" s="739"/>
      <c r="E53" s="738"/>
      <c r="F53" s="738"/>
      <c r="G53" s="6"/>
    </row>
    <row r="54" spans="2:7">
      <c r="B54" s="6"/>
      <c r="C54" s="737"/>
      <c r="D54" s="737"/>
      <c r="E54" s="738"/>
      <c r="F54" s="738"/>
      <c r="G54" s="6"/>
    </row>
    <row r="55" spans="2:7">
      <c r="B55" s="6"/>
      <c r="C55" s="7"/>
      <c r="D55" s="6"/>
      <c r="E55" s="7"/>
      <c r="F55" s="6"/>
      <c r="G55" s="6"/>
    </row>
    <row r="56" spans="2:7">
      <c r="B56" s="6"/>
      <c r="C56" s="7"/>
      <c r="D56" s="7"/>
      <c r="E56" s="7"/>
      <c r="F56" s="7"/>
      <c r="G56" s="7"/>
    </row>
  </sheetData>
  <mergeCells count="55">
    <mergeCell ref="E13:F13"/>
    <mergeCell ref="E14:F14"/>
    <mergeCell ref="C31:F31"/>
    <mergeCell ref="C22:F22"/>
    <mergeCell ref="C23:F23"/>
    <mergeCell ref="E16:F16"/>
    <mergeCell ref="E17:F17"/>
    <mergeCell ref="E28:F28"/>
    <mergeCell ref="E15:F15"/>
    <mergeCell ref="E19:F19"/>
    <mergeCell ref="E20:F20"/>
    <mergeCell ref="C5:F5"/>
    <mergeCell ref="C7:D7"/>
    <mergeCell ref="C8:F8"/>
    <mergeCell ref="E9:F9"/>
    <mergeCell ref="B4:E4"/>
    <mergeCell ref="E32:F32"/>
    <mergeCell ref="E24:F24"/>
    <mergeCell ref="E25:F25"/>
    <mergeCell ref="E26:F26"/>
    <mergeCell ref="E27:F27"/>
    <mergeCell ref="C3:F3"/>
    <mergeCell ref="C52:D52"/>
    <mergeCell ref="C53:D53"/>
    <mergeCell ref="E53:F53"/>
    <mergeCell ref="C47:D47"/>
    <mergeCell ref="E47:F47"/>
    <mergeCell ref="C49:D49"/>
    <mergeCell ref="E49:F49"/>
    <mergeCell ref="C33:F33"/>
    <mergeCell ref="C32:D32"/>
    <mergeCell ref="E10:F10"/>
    <mergeCell ref="E11:F11"/>
    <mergeCell ref="E12:F12"/>
    <mergeCell ref="E43:F43"/>
    <mergeCell ref="C44:D44"/>
    <mergeCell ref="E18:F18"/>
    <mergeCell ref="C54:D54"/>
    <mergeCell ref="E54:F54"/>
    <mergeCell ref="C50:D50"/>
    <mergeCell ref="E50:F50"/>
    <mergeCell ref="C40:D40"/>
    <mergeCell ref="C41:D41"/>
    <mergeCell ref="E44:F44"/>
    <mergeCell ref="C46:D46"/>
    <mergeCell ref="C42:F42"/>
    <mergeCell ref="C43:D43"/>
    <mergeCell ref="C37:D37"/>
    <mergeCell ref="E37:F37"/>
    <mergeCell ref="C34:D34"/>
    <mergeCell ref="E34:F34"/>
    <mergeCell ref="C35:D35"/>
    <mergeCell ref="E35:F35"/>
    <mergeCell ref="C36:D36"/>
    <mergeCell ref="E36:F36"/>
  </mergeCells>
  <dataValidations disablePrompts="1" count="2">
    <dataValidation type="whole" allowBlank="1" showInputMessage="1" showErrorMessage="1" sqref="E49 E43" xr:uid="{00000000-0002-0000-0300-000000000000}">
      <formula1>-999999999</formula1>
      <formula2>999999999</formula2>
    </dataValidation>
    <dataValidation type="list" allowBlank="1" showInputMessage="1" showErrorMessage="1" sqref="E53" xr:uid="{00000000-0002-0000-0300-000001000000}">
      <formula1>$K$60:$K$61</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0C8402-9ADB-6D4F-B3D5-3048E6CD900B}">
  <sheetPr>
    <tabColor theme="0"/>
  </sheetPr>
  <dimension ref="A1:U83"/>
  <sheetViews>
    <sheetView topLeftCell="B71" zoomScale="86" zoomScaleNormal="86" workbookViewId="0">
      <selection activeCell="C74" sqref="C74:D74"/>
    </sheetView>
  </sheetViews>
  <sheetFormatPr defaultColWidth="9.140625" defaultRowHeight="15"/>
  <cols>
    <col min="1" max="2" width="1.85546875" style="125" customWidth="1"/>
    <col min="3" max="3" width="45.42578125" style="125" customWidth="1"/>
    <col min="4" max="4" width="46.5703125" style="125" customWidth="1"/>
    <col min="5" max="5" width="83.85546875" style="125" customWidth="1"/>
    <col min="6" max="6" width="38.42578125" style="125" customWidth="1"/>
    <col min="7" max="7" width="61.85546875" style="125" customWidth="1"/>
    <col min="8" max="8" width="35.5703125" style="125" customWidth="1"/>
    <col min="9" max="9" width="72.42578125" style="125" customWidth="1"/>
    <col min="10" max="10" width="27.42578125" style="125" customWidth="1"/>
    <col min="11" max="12" width="24.42578125" style="125" customWidth="1"/>
    <col min="13" max="14" width="2" style="125" customWidth="1"/>
    <col min="15" max="16384" width="9.140625" style="125"/>
  </cols>
  <sheetData>
    <row r="1" spans="2:14" ht="15.75" thickBot="1"/>
    <row r="2" spans="2:14" ht="15.75" thickBot="1">
      <c r="B2" s="157"/>
      <c r="C2" s="156"/>
      <c r="D2" s="156"/>
      <c r="E2" s="156"/>
      <c r="F2" s="156"/>
      <c r="G2" s="156"/>
      <c r="H2" s="156"/>
      <c r="I2" s="156"/>
      <c r="J2" s="156"/>
      <c r="K2" s="156"/>
      <c r="L2" s="156"/>
      <c r="M2" s="155"/>
      <c r="N2" s="126"/>
    </row>
    <row r="3" spans="2:14" customFormat="1" ht="21" thickBot="1">
      <c r="B3" s="65"/>
      <c r="C3" s="767" t="s">
        <v>607</v>
      </c>
      <c r="D3" s="768"/>
      <c r="E3" s="768"/>
      <c r="F3" s="768"/>
      <c r="G3" s="769"/>
      <c r="H3" s="320"/>
      <c r="I3" s="320"/>
      <c r="J3" s="320"/>
      <c r="K3" s="320"/>
      <c r="L3" s="320"/>
      <c r="M3" s="154"/>
      <c r="N3" s="84"/>
    </row>
    <row r="4" spans="2:14" customFormat="1">
      <c r="B4" s="65"/>
      <c r="C4" s="320"/>
      <c r="D4" s="320"/>
      <c r="E4" s="321"/>
      <c r="F4" s="320"/>
      <c r="G4" s="320"/>
      <c r="H4" s="320"/>
      <c r="I4" s="320"/>
      <c r="J4" s="320"/>
      <c r="K4" s="320"/>
      <c r="L4" s="320"/>
      <c r="M4" s="154"/>
      <c r="N4" s="84"/>
    </row>
    <row r="5" spans="2:14">
      <c r="B5" s="131"/>
      <c r="C5" s="321"/>
      <c r="D5" s="321"/>
      <c r="E5" s="321"/>
      <c r="F5" s="321"/>
      <c r="G5" s="321"/>
      <c r="H5" s="321"/>
      <c r="I5" s="321"/>
      <c r="J5" s="321"/>
      <c r="K5" s="321"/>
      <c r="L5" s="321"/>
      <c r="M5" s="132"/>
      <c r="N5" s="126"/>
    </row>
    <row r="6" spans="2:14">
      <c r="B6" s="131"/>
      <c r="C6" s="133" t="s">
        <v>606</v>
      </c>
      <c r="D6" s="321"/>
      <c r="E6" s="321"/>
      <c r="F6" s="321"/>
      <c r="G6" s="321"/>
      <c r="H6" s="321"/>
      <c r="I6" s="321"/>
      <c r="J6" s="321"/>
      <c r="K6" s="321"/>
      <c r="L6" s="321"/>
      <c r="M6" s="132"/>
      <c r="N6" s="126"/>
    </row>
    <row r="7" spans="2:14" ht="15.75" thickBot="1">
      <c r="B7" s="131"/>
      <c r="C7" s="321"/>
      <c r="D7" s="321"/>
      <c r="E7" s="321"/>
      <c r="F7" s="321"/>
      <c r="G7" s="321"/>
      <c r="H7" s="321"/>
      <c r="I7" s="321"/>
      <c r="J7" s="321"/>
      <c r="K7" s="321"/>
      <c r="L7" s="321"/>
      <c r="M7" s="132"/>
      <c r="N7" s="126"/>
    </row>
    <row r="8" spans="2:14" ht="51" customHeight="1" thickBot="1">
      <c r="B8" s="131"/>
      <c r="C8" s="322" t="s">
        <v>676</v>
      </c>
      <c r="D8" s="770"/>
      <c r="E8" s="770"/>
      <c r="F8" s="770"/>
      <c r="G8" s="771"/>
      <c r="H8" s="321"/>
      <c r="I8" s="321"/>
      <c r="J8" s="321"/>
      <c r="K8" s="321"/>
      <c r="L8" s="321"/>
      <c r="M8" s="132"/>
      <c r="N8" s="126"/>
    </row>
    <row r="9" spans="2:14" ht="15.75" thickBot="1">
      <c r="B9" s="131"/>
      <c r="C9" s="321"/>
      <c r="D9" s="321"/>
      <c r="E9" s="321"/>
      <c r="F9" s="321"/>
      <c r="G9" s="321"/>
      <c r="H9" s="321"/>
      <c r="I9" s="321"/>
      <c r="J9" s="321"/>
      <c r="K9" s="321"/>
      <c r="L9" s="321"/>
      <c r="M9" s="132"/>
      <c r="N9" s="126"/>
    </row>
    <row r="10" spans="2:14" ht="71.25">
      <c r="B10" s="131"/>
      <c r="C10" s="323" t="s">
        <v>677</v>
      </c>
      <c r="D10" s="324" t="s">
        <v>678</v>
      </c>
      <c r="E10" s="324" t="s">
        <v>679</v>
      </c>
      <c r="F10" s="324" t="s">
        <v>605</v>
      </c>
      <c r="G10" s="324" t="s">
        <v>680</v>
      </c>
      <c r="H10" s="324" t="s">
        <v>681</v>
      </c>
      <c r="I10" s="324" t="s">
        <v>604</v>
      </c>
      <c r="J10" s="324" t="s">
        <v>682</v>
      </c>
      <c r="K10" s="324" t="s">
        <v>683</v>
      </c>
      <c r="L10" s="325" t="s">
        <v>684</v>
      </c>
      <c r="M10" s="132"/>
      <c r="N10" s="135"/>
    </row>
    <row r="11" spans="2:14" ht="20.100000000000001" customHeight="1">
      <c r="B11" s="131"/>
      <c r="C11" s="326" t="s">
        <v>603</v>
      </c>
      <c r="D11" s="327"/>
      <c r="E11" s="327"/>
      <c r="F11" s="328"/>
      <c r="G11" s="328"/>
      <c r="H11" s="328"/>
      <c r="I11" s="328"/>
      <c r="J11" s="328"/>
      <c r="K11" s="328"/>
      <c r="L11" s="137"/>
      <c r="M11" s="136"/>
      <c r="N11" s="135"/>
    </row>
    <row r="12" spans="2:14" ht="20.100000000000001" customHeight="1">
      <c r="B12" s="131"/>
      <c r="C12" s="326" t="s">
        <v>602</v>
      </c>
      <c r="D12" s="327"/>
      <c r="E12" s="327"/>
      <c r="F12" s="328"/>
      <c r="G12" s="328"/>
      <c r="H12" s="328"/>
      <c r="I12" s="328"/>
      <c r="J12" s="328"/>
      <c r="K12" s="328"/>
      <c r="L12" s="137"/>
      <c r="M12" s="136"/>
      <c r="N12" s="135"/>
    </row>
    <row r="13" spans="2:14" ht="20.100000000000001" customHeight="1">
      <c r="B13" s="131"/>
      <c r="C13" s="326" t="s">
        <v>601</v>
      </c>
      <c r="D13" s="327"/>
      <c r="E13" s="327"/>
      <c r="F13" s="328"/>
      <c r="G13" s="328"/>
      <c r="H13" s="328"/>
      <c r="I13" s="328"/>
      <c r="J13" s="328"/>
      <c r="K13" s="328"/>
      <c r="L13" s="137"/>
      <c r="M13" s="136"/>
      <c r="N13" s="135"/>
    </row>
    <row r="14" spans="2:14" ht="20.100000000000001" customHeight="1">
      <c r="B14" s="131"/>
      <c r="C14" s="326" t="s">
        <v>600</v>
      </c>
      <c r="D14" s="327"/>
      <c r="E14" s="327"/>
      <c r="F14" s="328"/>
      <c r="G14" s="328"/>
      <c r="H14" s="328"/>
      <c r="I14" s="328"/>
      <c r="J14" s="328"/>
      <c r="K14" s="328"/>
      <c r="L14" s="137"/>
      <c r="M14" s="136"/>
      <c r="N14" s="135"/>
    </row>
    <row r="15" spans="2:14" ht="18.95" customHeight="1">
      <c r="B15" s="131"/>
      <c r="C15" s="326" t="s">
        <v>599</v>
      </c>
      <c r="D15" s="327"/>
      <c r="E15" s="327"/>
      <c r="F15" s="244"/>
      <c r="G15" s="328"/>
      <c r="H15" s="328"/>
      <c r="I15" s="328"/>
      <c r="J15" s="328"/>
      <c r="K15" s="328"/>
      <c r="L15" s="137"/>
      <c r="M15" s="136"/>
      <c r="N15" s="135"/>
    </row>
    <row r="16" spans="2:14" ht="20.100000000000001" customHeight="1">
      <c r="B16" s="131"/>
      <c r="C16" s="326" t="s">
        <v>598</v>
      </c>
      <c r="D16" s="327"/>
      <c r="E16" s="327"/>
      <c r="F16" s="328"/>
      <c r="G16" s="328"/>
      <c r="H16" s="328"/>
      <c r="I16" s="328"/>
      <c r="J16" s="328"/>
      <c r="K16" s="328"/>
      <c r="L16" s="137"/>
      <c r="M16" s="136"/>
      <c r="N16" s="135"/>
    </row>
    <row r="17" spans="2:14" ht="20.100000000000001" customHeight="1">
      <c r="B17" s="131"/>
      <c r="C17" s="326" t="s">
        <v>597</v>
      </c>
      <c r="D17" s="327"/>
      <c r="E17" s="327"/>
      <c r="F17" s="328"/>
      <c r="G17" s="328"/>
      <c r="H17" s="328"/>
      <c r="I17" s="328"/>
      <c r="J17" s="328"/>
      <c r="K17" s="328"/>
      <c r="L17" s="137"/>
      <c r="M17" s="136"/>
      <c r="N17" s="135"/>
    </row>
    <row r="18" spans="2:14" ht="20.100000000000001" customHeight="1">
      <c r="B18" s="131"/>
      <c r="C18" s="326" t="s">
        <v>596</v>
      </c>
      <c r="D18" s="327"/>
      <c r="E18" s="327"/>
      <c r="F18" s="328"/>
      <c r="G18" s="328"/>
      <c r="H18" s="328"/>
      <c r="I18" s="328"/>
      <c r="J18" s="328"/>
      <c r="K18" s="328"/>
      <c r="L18" s="137"/>
      <c r="M18" s="136"/>
      <c r="N18" s="135"/>
    </row>
    <row r="19" spans="2:14" ht="20.100000000000001" customHeight="1">
      <c r="B19" s="131"/>
      <c r="C19" s="326" t="s">
        <v>595</v>
      </c>
      <c r="D19" s="327"/>
      <c r="E19" s="327"/>
      <c r="F19" s="328"/>
      <c r="G19" s="328"/>
      <c r="H19" s="328"/>
      <c r="I19" s="328"/>
      <c r="J19" s="328"/>
      <c r="K19" s="328"/>
      <c r="L19" s="137"/>
      <c r="M19" s="136"/>
      <c r="N19" s="135"/>
    </row>
    <row r="20" spans="2:14" ht="20.100000000000001" customHeight="1">
      <c r="B20" s="131"/>
      <c r="C20" s="326" t="s">
        <v>594</v>
      </c>
      <c r="D20" s="327"/>
      <c r="E20" s="327"/>
      <c r="F20" s="328"/>
      <c r="G20" s="328"/>
      <c r="H20" s="328"/>
      <c r="I20" s="328"/>
      <c r="J20" s="328"/>
      <c r="K20" s="328"/>
      <c r="L20" s="137"/>
      <c r="M20" s="136"/>
      <c r="N20" s="135"/>
    </row>
    <row r="21" spans="2:14" ht="16.5" customHeight="1">
      <c r="B21" s="131"/>
      <c r="C21" s="326" t="s">
        <v>593</v>
      </c>
      <c r="D21" s="327"/>
      <c r="E21" s="327"/>
      <c r="F21" s="328"/>
      <c r="G21" s="328"/>
      <c r="H21" s="328"/>
      <c r="I21" s="328"/>
      <c r="J21" s="328"/>
      <c r="K21" s="328"/>
      <c r="L21" s="137"/>
      <c r="M21" s="136"/>
      <c r="N21" s="135"/>
    </row>
    <row r="22" spans="2:14" ht="20.100000000000001" customHeight="1">
      <c r="B22" s="131"/>
      <c r="C22" s="326" t="s">
        <v>592</v>
      </c>
      <c r="D22" s="327"/>
      <c r="E22" s="327"/>
      <c r="F22" s="328"/>
      <c r="G22" s="328"/>
      <c r="H22" s="328"/>
      <c r="I22" s="328"/>
      <c r="J22" s="245"/>
      <c r="K22" s="328"/>
      <c r="L22" s="137"/>
      <c r="M22" s="136"/>
      <c r="N22" s="135"/>
    </row>
    <row r="23" spans="2:14" ht="20.100000000000001" customHeight="1">
      <c r="B23" s="131"/>
      <c r="C23" s="326" t="s">
        <v>591</v>
      </c>
      <c r="D23" s="327"/>
      <c r="E23" s="327"/>
      <c r="F23" s="328"/>
      <c r="G23" s="328"/>
      <c r="H23" s="328"/>
      <c r="I23" s="328"/>
      <c r="J23" s="328"/>
      <c r="K23" s="328"/>
      <c r="L23" s="137"/>
      <c r="M23" s="136"/>
      <c r="N23" s="135"/>
    </row>
    <row r="24" spans="2:14" ht="20.100000000000001" customHeight="1">
      <c r="B24" s="131"/>
      <c r="C24" s="326" t="s">
        <v>590</v>
      </c>
      <c r="D24" s="327"/>
      <c r="E24" s="327"/>
      <c r="F24" s="328"/>
      <c r="G24" s="328"/>
      <c r="H24" s="328"/>
      <c r="I24" s="328"/>
      <c r="J24" s="328"/>
      <c r="K24" s="328"/>
      <c r="L24" s="137"/>
      <c r="M24" s="136"/>
      <c r="N24" s="135"/>
    </row>
    <row r="25" spans="2:14" ht="20.100000000000001" customHeight="1" thickBot="1">
      <c r="B25" s="131"/>
      <c r="C25" s="329" t="s">
        <v>589</v>
      </c>
      <c r="D25" s="330"/>
      <c r="E25" s="330"/>
      <c r="F25" s="331"/>
      <c r="G25" s="331"/>
      <c r="H25" s="331"/>
      <c r="I25" s="331"/>
      <c r="J25" s="331"/>
      <c r="K25" s="331"/>
      <c r="L25" s="153"/>
      <c r="M25" s="136"/>
      <c r="N25" s="135"/>
    </row>
    <row r="26" spans="2:14">
      <c r="B26" s="131"/>
      <c r="C26" s="332"/>
      <c r="D26" s="332"/>
      <c r="E26" s="332"/>
      <c r="F26" s="332"/>
      <c r="G26" s="332"/>
      <c r="H26" s="332"/>
      <c r="I26" s="332"/>
      <c r="J26" s="332"/>
      <c r="K26" s="332"/>
      <c r="L26" s="332"/>
      <c r="M26" s="132"/>
      <c r="N26" s="126"/>
    </row>
    <row r="27" spans="2:14">
      <c r="B27" s="131"/>
      <c r="C27" s="332"/>
      <c r="D27" s="332"/>
      <c r="E27" s="332"/>
      <c r="F27" s="332"/>
      <c r="G27" s="332"/>
      <c r="H27" s="332"/>
      <c r="I27" s="332"/>
      <c r="J27" s="332"/>
      <c r="K27" s="332"/>
      <c r="L27" s="332"/>
      <c r="M27" s="132"/>
      <c r="N27" s="126"/>
    </row>
    <row r="28" spans="2:14">
      <c r="B28" s="131"/>
      <c r="C28" s="133" t="s">
        <v>588</v>
      </c>
      <c r="D28" s="332"/>
      <c r="E28" s="332"/>
      <c r="F28" s="332"/>
      <c r="G28" s="332"/>
      <c r="H28" s="332"/>
      <c r="I28" s="332"/>
      <c r="J28" s="332"/>
      <c r="K28" s="332"/>
      <c r="L28" s="332"/>
      <c r="M28" s="132"/>
      <c r="N28" s="126"/>
    </row>
    <row r="29" spans="2:14" ht="15.75" thickBot="1">
      <c r="B29" s="131"/>
      <c r="C29" s="133"/>
      <c r="D29" s="332"/>
      <c r="H29" s="332"/>
      <c r="I29" s="332"/>
      <c r="J29" s="332"/>
      <c r="K29" s="332"/>
      <c r="L29" s="332"/>
      <c r="M29" s="132"/>
      <c r="N29" s="126"/>
    </row>
    <row r="30" spans="2:14" s="149" customFormat="1" ht="39.950000000000003" customHeight="1" thickBot="1">
      <c r="B30" s="152"/>
      <c r="C30" s="772" t="s">
        <v>587</v>
      </c>
      <c r="D30" s="773"/>
      <c r="E30" s="774" t="s">
        <v>1078</v>
      </c>
      <c r="F30" s="774"/>
      <c r="G30" s="775"/>
      <c r="H30" s="321"/>
      <c r="I30" s="321"/>
      <c r="J30" s="321"/>
      <c r="K30" s="321"/>
      <c r="L30" s="321"/>
      <c r="M30" s="151"/>
      <c r="N30" s="150"/>
    </row>
    <row r="31" spans="2:14" s="149" customFormat="1" ht="39.950000000000003" customHeight="1" thickBot="1">
      <c r="B31" s="152"/>
      <c r="C31" s="776" t="s">
        <v>586</v>
      </c>
      <c r="D31" s="777"/>
      <c r="E31" s="778" t="s">
        <v>748</v>
      </c>
      <c r="F31" s="778"/>
      <c r="G31" s="779"/>
      <c r="H31" s="321"/>
      <c r="I31" s="321"/>
      <c r="J31" s="321"/>
      <c r="K31" s="321"/>
      <c r="L31" s="321"/>
      <c r="M31" s="151"/>
      <c r="N31" s="150"/>
    </row>
    <row r="32" spans="2:14" s="149" customFormat="1" ht="39.950000000000003" customHeight="1" thickBot="1">
      <c r="B32" s="152"/>
      <c r="C32" s="784" t="s">
        <v>585</v>
      </c>
      <c r="D32" s="785"/>
      <c r="E32" s="778"/>
      <c r="F32" s="778"/>
      <c r="G32" s="779"/>
      <c r="H32" s="321"/>
      <c r="I32" s="321"/>
      <c r="J32" s="321"/>
      <c r="K32" s="321"/>
      <c r="L32" s="321"/>
      <c r="M32" s="151"/>
      <c r="N32" s="150"/>
    </row>
    <row r="33" spans="2:19" s="149" customFormat="1">
      <c r="B33" s="152"/>
      <c r="C33" s="143"/>
      <c r="D33" s="321"/>
      <c r="E33" s="321"/>
      <c r="F33" s="321"/>
      <c r="G33" s="321"/>
      <c r="H33" s="321"/>
      <c r="I33" s="321"/>
      <c r="J33" s="321"/>
      <c r="K33" s="321"/>
      <c r="L33" s="321"/>
      <c r="M33" s="151"/>
      <c r="N33" s="150"/>
    </row>
    <row r="34" spans="2:19">
      <c r="B34" s="131"/>
      <c r="C34" s="143"/>
      <c r="D34" s="332"/>
      <c r="E34" s="332"/>
      <c r="F34" s="332"/>
      <c r="G34" s="332"/>
      <c r="H34" s="332"/>
      <c r="I34" s="332"/>
      <c r="J34" s="332"/>
      <c r="K34" s="332"/>
      <c r="L34" s="332"/>
      <c r="M34" s="132"/>
      <c r="N34" s="126"/>
    </row>
    <row r="35" spans="2:19">
      <c r="B35" s="131"/>
      <c r="C35" s="786" t="s">
        <v>584</v>
      </c>
      <c r="D35" s="786"/>
      <c r="E35" s="333"/>
      <c r="F35" s="333"/>
      <c r="G35" s="333"/>
      <c r="H35" s="333"/>
      <c r="I35" s="333"/>
      <c r="J35" s="333"/>
      <c r="K35" s="333"/>
      <c r="L35" s="333"/>
      <c r="M35" s="148"/>
      <c r="N35" s="147"/>
      <c r="O35" s="138"/>
      <c r="P35" s="138"/>
      <c r="Q35" s="138"/>
      <c r="R35" s="138"/>
      <c r="S35" s="138"/>
    </row>
    <row r="36" spans="2:19" ht="15.75" thickBot="1">
      <c r="B36" s="131"/>
      <c r="C36" s="146"/>
      <c r="D36" s="333"/>
      <c r="E36" s="333"/>
      <c r="F36" s="333"/>
      <c r="G36" s="333"/>
      <c r="H36" s="333"/>
      <c r="I36" s="333"/>
      <c r="J36" s="333"/>
      <c r="K36" s="333"/>
      <c r="L36" s="333"/>
      <c r="M36" s="148"/>
      <c r="N36" s="147"/>
      <c r="O36" s="138"/>
      <c r="P36" s="138"/>
      <c r="Q36" s="138"/>
      <c r="R36" s="138"/>
      <c r="S36" s="138"/>
    </row>
    <row r="37" spans="2:19" ht="39.950000000000003" customHeight="1" thickBot="1">
      <c r="B37" s="131"/>
      <c r="C37" s="772" t="s">
        <v>583</v>
      </c>
      <c r="D37" s="773"/>
      <c r="E37" s="787"/>
      <c r="F37" s="787"/>
      <c r="G37" s="788"/>
      <c r="H37" s="332"/>
      <c r="I37" s="332"/>
      <c r="J37" s="332"/>
      <c r="K37" s="332"/>
      <c r="L37" s="332"/>
      <c r="M37" s="132"/>
      <c r="N37" s="126"/>
    </row>
    <row r="38" spans="2:19" ht="39.950000000000003" customHeight="1" thickBot="1">
      <c r="B38" s="131"/>
      <c r="C38" s="789" t="s">
        <v>582</v>
      </c>
      <c r="D38" s="790"/>
      <c r="E38" s="778" t="s">
        <v>771</v>
      </c>
      <c r="F38" s="778"/>
      <c r="G38" s="779"/>
      <c r="H38" s="332"/>
      <c r="I38" s="332"/>
      <c r="J38" s="332"/>
      <c r="K38" s="332"/>
      <c r="L38" s="332"/>
      <c r="M38" s="132"/>
      <c r="N38" s="126"/>
    </row>
    <row r="39" spans="2:19">
      <c r="B39" s="131"/>
      <c r="C39" s="143"/>
      <c r="D39" s="332"/>
      <c r="E39" s="332"/>
      <c r="F39" s="332"/>
      <c r="G39" s="332"/>
      <c r="H39" s="332"/>
      <c r="I39" s="332"/>
      <c r="J39" s="332"/>
      <c r="K39" s="332"/>
      <c r="L39" s="332"/>
      <c r="M39" s="132"/>
      <c r="N39" s="126"/>
    </row>
    <row r="40" spans="2:19">
      <c r="B40" s="131"/>
      <c r="C40" s="143"/>
      <c r="D40" s="332"/>
      <c r="E40" s="332"/>
      <c r="F40" s="332"/>
      <c r="G40" s="332"/>
      <c r="H40" s="332"/>
      <c r="I40" s="332"/>
      <c r="J40" s="332"/>
      <c r="K40" s="332"/>
      <c r="L40" s="332"/>
      <c r="M40" s="132"/>
      <c r="N40" s="126"/>
    </row>
    <row r="41" spans="2:19" ht="15" customHeight="1">
      <c r="B41" s="131"/>
      <c r="C41" s="786" t="s">
        <v>581</v>
      </c>
      <c r="D41" s="786"/>
      <c r="E41" s="334"/>
      <c r="F41" s="334"/>
      <c r="G41" s="334"/>
      <c r="H41" s="334"/>
      <c r="I41" s="334"/>
      <c r="J41" s="334"/>
      <c r="K41" s="334"/>
      <c r="L41" s="334"/>
      <c r="M41" s="141"/>
      <c r="N41" s="140"/>
      <c r="O41" s="139"/>
      <c r="P41" s="139"/>
      <c r="Q41" s="139"/>
      <c r="R41" s="139"/>
      <c r="S41" s="139"/>
    </row>
    <row r="42" spans="2:19" ht="15.75" thickBot="1">
      <c r="B42" s="131"/>
      <c r="C42" s="146"/>
      <c r="D42" s="334"/>
      <c r="E42" s="334"/>
      <c r="F42" s="334"/>
      <c r="G42" s="334"/>
      <c r="H42" s="334"/>
      <c r="I42" s="334"/>
      <c r="J42" s="334"/>
      <c r="K42" s="334"/>
      <c r="L42" s="334"/>
      <c r="M42" s="141"/>
      <c r="N42" s="140"/>
      <c r="O42" s="139"/>
      <c r="P42" s="139"/>
      <c r="Q42" s="139"/>
      <c r="R42" s="139"/>
      <c r="S42" s="139"/>
    </row>
    <row r="43" spans="2:19" s="8" customFormat="1" ht="53.45" customHeight="1">
      <c r="B43" s="145"/>
      <c r="C43" s="791" t="s">
        <v>580</v>
      </c>
      <c r="D43" s="792"/>
      <c r="E43" s="782" t="s">
        <v>1079</v>
      </c>
      <c r="F43" s="782"/>
      <c r="G43" s="783"/>
      <c r="H43" s="335"/>
      <c r="I43" s="335"/>
      <c r="J43" s="335"/>
      <c r="K43" s="335"/>
      <c r="L43" s="335"/>
      <c r="M43" s="144"/>
      <c r="N43" s="87"/>
    </row>
    <row r="44" spans="2:19" s="8" customFormat="1" ht="39.950000000000003" customHeight="1" thickBot="1">
      <c r="B44" s="145"/>
      <c r="C44" s="780" t="s">
        <v>579</v>
      </c>
      <c r="D44" s="781"/>
      <c r="E44" s="793" t="s">
        <v>1080</v>
      </c>
      <c r="F44" s="794"/>
      <c r="G44" s="795"/>
      <c r="H44" s="335"/>
      <c r="I44" s="335"/>
      <c r="J44" s="335"/>
      <c r="K44" s="335"/>
      <c r="L44" s="335"/>
      <c r="M44" s="144"/>
      <c r="N44" s="87"/>
    </row>
    <row r="45" spans="2:19" s="8" customFormat="1" ht="252.95" customHeight="1">
      <c r="B45" s="145"/>
      <c r="C45" s="780" t="s">
        <v>578</v>
      </c>
      <c r="D45" s="781"/>
      <c r="E45" s="782" t="s">
        <v>1081</v>
      </c>
      <c r="F45" s="782"/>
      <c r="G45" s="783"/>
      <c r="H45" s="335"/>
      <c r="I45" s="335"/>
      <c r="J45" s="335"/>
      <c r="K45" s="335"/>
      <c r="L45" s="335"/>
      <c r="M45" s="144"/>
      <c r="N45" s="87"/>
    </row>
    <row r="46" spans="2:19" s="8" customFormat="1" ht="72" customHeight="1" thickBot="1">
      <c r="B46" s="145"/>
      <c r="C46" s="789" t="s">
        <v>577</v>
      </c>
      <c r="D46" s="790"/>
      <c r="E46" s="796" t="s">
        <v>938</v>
      </c>
      <c r="F46" s="797"/>
      <c r="G46" s="798"/>
      <c r="H46" s="335"/>
      <c r="I46" s="335"/>
      <c r="J46" s="335"/>
      <c r="K46" s="335"/>
      <c r="L46" s="335"/>
      <c r="M46" s="144"/>
      <c r="N46" s="87"/>
    </row>
    <row r="47" spans="2:19">
      <c r="B47" s="131"/>
      <c r="C47" s="336"/>
      <c r="D47" s="332"/>
      <c r="E47" s="332"/>
      <c r="F47" s="332"/>
      <c r="G47" s="332"/>
      <c r="H47" s="332"/>
      <c r="I47" s="332"/>
      <c r="J47" s="332"/>
      <c r="K47" s="332"/>
      <c r="L47" s="332"/>
      <c r="M47" s="132"/>
      <c r="N47" s="126"/>
    </row>
    <row r="48" spans="2:19">
      <c r="B48" s="131"/>
      <c r="C48" s="332"/>
      <c r="D48" s="332"/>
      <c r="E48" s="332"/>
      <c r="F48" s="332"/>
      <c r="G48" s="332"/>
      <c r="H48" s="332"/>
      <c r="I48" s="332"/>
      <c r="J48" s="332"/>
      <c r="K48" s="332"/>
      <c r="L48" s="332"/>
      <c r="M48" s="132"/>
      <c r="N48" s="126"/>
    </row>
    <row r="49" spans="1:21">
      <c r="B49" s="131"/>
      <c r="C49" s="133" t="s">
        <v>974</v>
      </c>
      <c r="D49" s="332"/>
      <c r="E49" s="332"/>
      <c r="F49" s="332"/>
      <c r="G49" s="332"/>
      <c r="H49" s="332"/>
      <c r="I49" s="332"/>
      <c r="J49" s="332"/>
      <c r="K49" s="332"/>
      <c r="L49" s="332"/>
      <c r="M49" s="132"/>
      <c r="N49" s="126"/>
    </row>
    <row r="50" spans="1:21" ht="15.75" thickBot="1">
      <c r="B50" s="131"/>
      <c r="C50" s="332"/>
      <c r="D50" s="336"/>
      <c r="E50" s="332"/>
      <c r="F50" s="332"/>
      <c r="G50" s="332"/>
      <c r="H50" s="332"/>
      <c r="I50" s="332"/>
      <c r="J50" s="332"/>
      <c r="K50" s="332"/>
      <c r="L50" s="332"/>
      <c r="M50" s="132"/>
      <c r="N50" s="126"/>
    </row>
    <row r="51" spans="1:21" ht="50.1" customHeight="1">
      <c r="B51" s="131"/>
      <c r="C51" s="791" t="s">
        <v>713</v>
      </c>
      <c r="D51" s="792"/>
      <c r="E51" s="799"/>
      <c r="F51" s="799"/>
      <c r="G51" s="800"/>
      <c r="H51" s="143"/>
      <c r="I51" s="143"/>
      <c r="J51" s="143"/>
      <c r="K51" s="336"/>
      <c r="L51" s="336"/>
      <c r="M51" s="136"/>
      <c r="N51" s="135"/>
      <c r="O51" s="134"/>
      <c r="P51" s="134"/>
      <c r="Q51" s="134"/>
      <c r="R51" s="134"/>
      <c r="S51" s="134"/>
      <c r="T51" s="134"/>
      <c r="U51" s="134"/>
    </row>
    <row r="52" spans="1:21" ht="135" customHeight="1">
      <c r="B52" s="131"/>
      <c r="C52" s="780" t="s">
        <v>576</v>
      </c>
      <c r="D52" s="781"/>
      <c r="E52" s="796" t="s">
        <v>1008</v>
      </c>
      <c r="F52" s="797"/>
      <c r="G52" s="798"/>
      <c r="H52" s="143"/>
      <c r="I52" s="143"/>
      <c r="J52" s="143"/>
      <c r="K52" s="336"/>
      <c r="L52" s="336"/>
      <c r="M52" s="136"/>
      <c r="N52" s="135"/>
      <c r="O52" s="134"/>
      <c r="P52" s="134"/>
      <c r="Q52" s="134"/>
      <c r="R52" s="134"/>
      <c r="S52" s="134"/>
      <c r="T52" s="134"/>
      <c r="U52" s="134"/>
    </row>
    <row r="53" spans="1:21" ht="50.1" customHeight="1" thickBot="1">
      <c r="B53" s="131"/>
      <c r="C53" s="789" t="s">
        <v>714</v>
      </c>
      <c r="D53" s="790"/>
      <c r="E53" s="808" t="s">
        <v>747</v>
      </c>
      <c r="F53" s="808"/>
      <c r="G53" s="809"/>
      <c r="H53" s="143"/>
      <c r="I53" s="143"/>
      <c r="J53" s="143"/>
      <c r="K53" s="336"/>
      <c r="L53" s="336"/>
      <c r="M53" s="136"/>
      <c r="N53" s="135"/>
      <c r="O53" s="134"/>
      <c r="P53" s="134"/>
      <c r="Q53" s="134"/>
      <c r="R53" s="134"/>
      <c r="S53" s="134"/>
      <c r="T53" s="134"/>
      <c r="U53" s="134"/>
    </row>
    <row r="54" spans="1:21" customFormat="1" ht="15" customHeight="1" thickBot="1">
      <c r="B54" s="65"/>
      <c r="C54" s="84"/>
      <c r="D54" s="84"/>
      <c r="E54" s="84"/>
      <c r="F54" s="84"/>
      <c r="G54" s="84"/>
      <c r="H54" s="84"/>
      <c r="I54" s="84"/>
      <c r="J54" s="84"/>
      <c r="K54" s="84"/>
      <c r="L54" s="84"/>
      <c r="M54" s="67"/>
      <c r="N54" s="84"/>
    </row>
    <row r="55" spans="1:21" s="138" customFormat="1" ht="87.75" customHeight="1">
      <c r="B55" s="142"/>
      <c r="C55" s="337" t="s">
        <v>715</v>
      </c>
      <c r="D55" s="324" t="s">
        <v>575</v>
      </c>
      <c r="E55" s="324" t="s">
        <v>574</v>
      </c>
      <c r="F55" s="324" t="s">
        <v>573</v>
      </c>
      <c r="G55" s="324" t="s">
        <v>716</v>
      </c>
      <c r="H55" s="324" t="s">
        <v>572</v>
      </c>
      <c r="I55" s="324" t="s">
        <v>571</v>
      </c>
      <c r="J55" s="325" t="s">
        <v>570</v>
      </c>
      <c r="K55" s="334"/>
      <c r="L55" s="334"/>
      <c r="M55" s="141"/>
      <c r="N55" s="140"/>
      <c r="O55" s="139"/>
      <c r="P55" s="139"/>
      <c r="Q55" s="139"/>
      <c r="R55" s="139"/>
      <c r="S55" s="139"/>
      <c r="T55" s="139"/>
      <c r="U55" s="139"/>
    </row>
    <row r="56" spans="1:21" ht="201" customHeight="1">
      <c r="B56" s="131"/>
      <c r="C56" s="326" t="s">
        <v>776</v>
      </c>
      <c r="D56" s="328" t="s">
        <v>1137</v>
      </c>
      <c r="E56" s="611" t="s">
        <v>1120</v>
      </c>
      <c r="F56" s="611" t="s">
        <v>1133</v>
      </c>
      <c r="G56" s="328" t="s">
        <v>1027</v>
      </c>
      <c r="H56" s="328" t="s">
        <v>1010</v>
      </c>
      <c r="I56" s="611" t="s">
        <v>1135</v>
      </c>
      <c r="J56" s="611" t="s">
        <v>1135</v>
      </c>
      <c r="K56" s="336"/>
      <c r="L56" s="336"/>
      <c r="M56" s="136"/>
      <c r="N56" s="135"/>
      <c r="O56" s="134"/>
      <c r="P56" s="134"/>
      <c r="Q56" s="134"/>
      <c r="R56" s="134"/>
      <c r="S56" s="134"/>
      <c r="T56" s="134"/>
      <c r="U56" s="134"/>
    </row>
    <row r="57" spans="1:21" s="541" customFormat="1" ht="177" customHeight="1">
      <c r="B57" s="538"/>
      <c r="C57" s="539" t="s">
        <v>1040</v>
      </c>
      <c r="D57" s="326" t="s">
        <v>1137</v>
      </c>
      <c r="E57" s="539" t="s">
        <v>1121</v>
      </c>
      <c r="F57" s="611" t="s">
        <v>1133</v>
      </c>
      <c r="G57" s="539" t="s">
        <v>1009</v>
      </c>
      <c r="H57" s="328" t="s">
        <v>1011</v>
      </c>
      <c r="I57" s="611" t="s">
        <v>1135</v>
      </c>
      <c r="J57" s="611" t="s">
        <v>1135</v>
      </c>
      <c r="K57" s="336"/>
      <c r="L57" s="336"/>
      <c r="M57" s="336"/>
      <c r="N57" s="336"/>
      <c r="O57" s="540"/>
      <c r="P57" s="540"/>
      <c r="Q57" s="540"/>
      <c r="R57" s="540"/>
      <c r="S57" s="540"/>
      <c r="T57" s="540"/>
      <c r="U57" s="540"/>
    </row>
    <row r="58" spans="1:21" s="541" customFormat="1" ht="252.6" customHeight="1">
      <c r="A58" s="647"/>
      <c r="B58" s="648"/>
      <c r="C58" s="645" t="s">
        <v>1041</v>
      </c>
      <c r="D58" s="646" t="s">
        <v>1137</v>
      </c>
      <c r="E58" s="645" t="s">
        <v>1123</v>
      </c>
      <c r="F58" s="646" t="s">
        <v>1133</v>
      </c>
      <c r="G58" s="645" t="s">
        <v>1028</v>
      </c>
      <c r="H58" s="646" t="s">
        <v>1011</v>
      </c>
      <c r="I58" s="646" t="s">
        <v>1135</v>
      </c>
      <c r="J58" s="646" t="s">
        <v>1135</v>
      </c>
      <c r="K58" s="336"/>
      <c r="L58" s="336"/>
      <c r="M58" s="336"/>
      <c r="N58" s="336"/>
      <c r="O58" s="540"/>
      <c r="P58" s="540"/>
      <c r="Q58" s="540"/>
      <c r="R58" s="540"/>
      <c r="S58" s="540"/>
      <c r="T58" s="540"/>
      <c r="U58" s="540"/>
    </row>
    <row r="59" spans="1:21" ht="276" customHeight="1">
      <c r="B59" s="648"/>
      <c r="C59" s="645" t="s">
        <v>1042</v>
      </c>
      <c r="D59" s="646" t="s">
        <v>1137</v>
      </c>
      <c r="E59" s="646" t="s">
        <v>1122</v>
      </c>
      <c r="F59" s="646" t="s">
        <v>1133</v>
      </c>
      <c r="G59" s="646" t="s">
        <v>1029</v>
      </c>
      <c r="H59" s="646" t="s">
        <v>1011</v>
      </c>
      <c r="I59" s="646" t="s">
        <v>1136</v>
      </c>
      <c r="J59" s="646" t="s">
        <v>1135</v>
      </c>
      <c r="K59" s="336"/>
      <c r="L59" s="336"/>
      <c r="M59" s="136"/>
      <c r="N59" s="135"/>
      <c r="O59" s="134"/>
      <c r="P59" s="134"/>
      <c r="Q59" s="134"/>
      <c r="R59" s="134"/>
      <c r="S59" s="134"/>
      <c r="T59" s="134"/>
      <c r="U59" s="134"/>
    </row>
    <row r="60" spans="1:21" ht="352.5" customHeight="1">
      <c r="B60" s="648"/>
      <c r="C60" s="645" t="s">
        <v>1043</v>
      </c>
      <c r="D60" s="646" t="s">
        <v>1137</v>
      </c>
      <c r="E60" s="646" t="s">
        <v>1124</v>
      </c>
      <c r="F60" s="646" t="s">
        <v>1134</v>
      </c>
      <c r="G60" s="646" t="s">
        <v>1030</v>
      </c>
      <c r="H60" s="646" t="s">
        <v>1011</v>
      </c>
      <c r="I60" s="646" t="s">
        <v>1135</v>
      </c>
      <c r="J60" s="646" t="s">
        <v>1135</v>
      </c>
      <c r="K60" s="336"/>
      <c r="L60" s="336"/>
      <c r="M60" s="136"/>
      <c r="N60" s="135"/>
      <c r="O60" s="134"/>
      <c r="P60" s="134"/>
      <c r="Q60" s="134"/>
      <c r="R60" s="134"/>
      <c r="S60" s="134"/>
      <c r="T60" s="134"/>
      <c r="U60" s="134"/>
    </row>
    <row r="61" spans="1:21" ht="261" customHeight="1">
      <c r="A61" s="647"/>
      <c r="B61" s="648"/>
      <c r="C61" s="645" t="s">
        <v>1044</v>
      </c>
      <c r="D61" s="646" t="s">
        <v>1137</v>
      </c>
      <c r="E61" s="646" t="s">
        <v>1125</v>
      </c>
      <c r="F61" s="646" t="s">
        <v>1134</v>
      </c>
      <c r="G61" s="646" t="s">
        <v>1031</v>
      </c>
      <c r="H61" s="646" t="s">
        <v>1011</v>
      </c>
      <c r="I61" s="646" t="s">
        <v>1135</v>
      </c>
      <c r="J61" s="646" t="s">
        <v>1135</v>
      </c>
      <c r="K61" s="336"/>
      <c r="L61" s="336"/>
      <c r="M61" s="136"/>
      <c r="N61" s="135"/>
      <c r="O61" s="134"/>
      <c r="P61" s="134"/>
      <c r="Q61" s="134"/>
      <c r="R61" s="134"/>
      <c r="S61" s="134"/>
      <c r="T61" s="134"/>
      <c r="U61" s="134"/>
    </row>
    <row r="62" spans="1:21" ht="360.95" customHeight="1">
      <c r="A62" s="647"/>
      <c r="B62" s="648"/>
      <c r="C62" s="645" t="s">
        <v>934</v>
      </c>
      <c r="D62" s="645" t="s">
        <v>1137</v>
      </c>
      <c r="E62" s="645" t="s">
        <v>1126</v>
      </c>
      <c r="F62" s="646" t="s">
        <v>1134</v>
      </c>
      <c r="G62" s="645" t="s">
        <v>988</v>
      </c>
      <c r="H62" s="646" t="s">
        <v>1011</v>
      </c>
      <c r="I62" s="646" t="s">
        <v>1135</v>
      </c>
      <c r="J62" s="646" t="s">
        <v>1135</v>
      </c>
      <c r="K62" s="336"/>
      <c r="L62" s="336"/>
      <c r="M62" s="136"/>
      <c r="N62" s="135"/>
      <c r="O62" s="134"/>
      <c r="P62" s="134"/>
      <c r="Q62" s="134"/>
      <c r="R62" s="134"/>
      <c r="S62" s="134"/>
      <c r="T62" s="134"/>
      <c r="U62" s="134"/>
    </row>
    <row r="63" spans="1:21" ht="207.6" customHeight="1">
      <c r="A63" s="647"/>
      <c r="B63" s="648"/>
      <c r="C63" s="645" t="s">
        <v>935</v>
      </c>
      <c r="D63" s="645" t="s">
        <v>1139</v>
      </c>
      <c r="E63" s="645" t="s">
        <v>1117</v>
      </c>
      <c r="F63" s="646" t="s">
        <v>1133</v>
      </c>
      <c r="G63" s="645" t="s">
        <v>989</v>
      </c>
      <c r="H63" s="646" t="s">
        <v>1011</v>
      </c>
      <c r="I63" s="646" t="s">
        <v>1135</v>
      </c>
      <c r="J63" s="646" t="s">
        <v>1135</v>
      </c>
      <c r="K63" s="336"/>
      <c r="L63" s="336"/>
      <c r="M63" s="136"/>
      <c r="N63" s="135"/>
      <c r="O63" s="134"/>
      <c r="P63" s="134"/>
      <c r="Q63" s="134"/>
      <c r="R63" s="134"/>
      <c r="S63" s="134"/>
      <c r="T63" s="134"/>
      <c r="U63" s="134"/>
    </row>
    <row r="64" spans="1:21" ht="238.5" customHeight="1">
      <c r="A64" s="647"/>
      <c r="B64" s="648"/>
      <c r="C64" s="645" t="s">
        <v>936</v>
      </c>
      <c r="D64" s="645" t="s">
        <v>1138</v>
      </c>
      <c r="E64" s="645" t="s">
        <v>1127</v>
      </c>
      <c r="F64" s="646" t="s">
        <v>1133</v>
      </c>
      <c r="G64" s="645" t="s">
        <v>990</v>
      </c>
      <c r="H64" s="646" t="s">
        <v>1011</v>
      </c>
      <c r="I64" s="646" t="s">
        <v>1135</v>
      </c>
      <c r="J64" s="646" t="s">
        <v>1135</v>
      </c>
      <c r="K64" s="336"/>
      <c r="L64" s="336"/>
      <c r="M64" s="136"/>
      <c r="N64" s="135"/>
      <c r="O64" s="134"/>
      <c r="P64" s="134"/>
      <c r="Q64" s="134"/>
      <c r="R64" s="134"/>
      <c r="S64" s="134"/>
      <c r="T64" s="134"/>
      <c r="U64" s="134"/>
    </row>
    <row r="65" spans="2:21" s="617" customFormat="1" ht="269.10000000000002" customHeight="1">
      <c r="B65" s="618"/>
      <c r="C65" s="633" t="s">
        <v>1086</v>
      </c>
      <c r="D65" s="633" t="s">
        <v>1085</v>
      </c>
      <c r="E65" s="633" t="s">
        <v>1082</v>
      </c>
      <c r="F65" s="511" t="s">
        <v>1128</v>
      </c>
      <c r="G65" s="633" t="s">
        <v>1083</v>
      </c>
      <c r="H65" s="634" t="s">
        <v>1084</v>
      </c>
      <c r="I65" s="511" t="s">
        <v>1129</v>
      </c>
      <c r="J65" s="511" t="s">
        <v>1130</v>
      </c>
      <c r="K65" s="619"/>
      <c r="L65" s="619"/>
      <c r="M65" s="620"/>
      <c r="N65" s="621"/>
      <c r="O65" s="622"/>
      <c r="P65" s="622"/>
      <c r="Q65" s="622"/>
      <c r="R65" s="622"/>
      <c r="S65" s="622"/>
      <c r="T65" s="622"/>
      <c r="U65" s="622"/>
    </row>
    <row r="66" spans="2:21" s="617" customFormat="1" ht="269.10000000000002" customHeight="1">
      <c r="B66" s="618"/>
      <c r="C66" s="633" t="s">
        <v>1088</v>
      </c>
      <c r="D66" s="633" t="s">
        <v>1090</v>
      </c>
      <c r="E66" s="633" t="s">
        <v>1046</v>
      </c>
      <c r="F66" s="511" t="s">
        <v>1128</v>
      </c>
      <c r="G66" s="633" t="s">
        <v>1087</v>
      </c>
      <c r="H66" s="634" t="s">
        <v>1045</v>
      </c>
      <c r="I66" s="511" t="s">
        <v>1129</v>
      </c>
      <c r="J66" s="511" t="s">
        <v>1130</v>
      </c>
      <c r="K66" s="619"/>
      <c r="L66" s="619"/>
      <c r="M66" s="620"/>
      <c r="N66" s="621"/>
      <c r="O66" s="622"/>
      <c r="P66" s="622"/>
      <c r="Q66" s="622"/>
      <c r="R66" s="622"/>
      <c r="S66" s="622"/>
      <c r="T66" s="622"/>
      <c r="U66" s="622"/>
    </row>
    <row r="67" spans="2:21" s="617" customFormat="1" ht="282.95" customHeight="1">
      <c r="B67" s="618"/>
      <c r="C67" s="633" t="s">
        <v>1089</v>
      </c>
      <c r="D67" s="633" t="s">
        <v>1092</v>
      </c>
      <c r="E67" s="633" t="s">
        <v>1093</v>
      </c>
      <c r="F67" s="511" t="s">
        <v>1128</v>
      </c>
      <c r="G67" s="633" t="s">
        <v>1091</v>
      </c>
      <c r="H67" s="634" t="s">
        <v>1045</v>
      </c>
      <c r="I67" s="511" t="s">
        <v>1129</v>
      </c>
      <c r="J67" s="511" t="s">
        <v>1130</v>
      </c>
      <c r="K67" s="619"/>
      <c r="L67" s="619"/>
      <c r="M67" s="620"/>
      <c r="N67" s="621"/>
      <c r="O67" s="622"/>
      <c r="P67" s="622"/>
      <c r="Q67" s="622"/>
      <c r="R67" s="622"/>
      <c r="S67" s="622"/>
      <c r="T67" s="622"/>
      <c r="U67" s="622"/>
    </row>
    <row r="68" spans="2:21">
      <c r="B68" s="131"/>
      <c r="C68" s="332"/>
      <c r="D68" s="332"/>
      <c r="E68" s="332"/>
      <c r="F68" s="332"/>
      <c r="G68" s="332"/>
      <c r="H68" s="332"/>
      <c r="I68" s="332"/>
      <c r="J68" s="332"/>
      <c r="K68" s="332"/>
      <c r="L68" s="332"/>
      <c r="M68" s="132"/>
      <c r="N68" s="126"/>
    </row>
    <row r="69" spans="2:21">
      <c r="B69" s="131"/>
      <c r="C69" s="133" t="s">
        <v>569</v>
      </c>
      <c r="D69" s="332"/>
      <c r="E69" s="332"/>
      <c r="F69" s="332"/>
      <c r="G69" s="332"/>
      <c r="H69" s="332"/>
      <c r="I69" s="332"/>
      <c r="J69" s="332"/>
      <c r="K69" s="332"/>
      <c r="L69" s="332"/>
      <c r="M69" s="132"/>
      <c r="N69" s="126"/>
    </row>
    <row r="70" spans="2:21" ht="15.75" thickBot="1">
      <c r="B70" s="131"/>
      <c r="C70" s="133"/>
      <c r="D70" s="332"/>
      <c r="E70" s="332"/>
      <c r="F70" s="332"/>
      <c r="G70" s="332"/>
      <c r="H70" s="332"/>
      <c r="I70" s="332"/>
      <c r="J70" s="332"/>
      <c r="K70" s="332"/>
      <c r="L70" s="332"/>
      <c r="M70" s="132"/>
      <c r="N70" s="126"/>
    </row>
    <row r="71" spans="2:21" ht="60" customHeight="1" thickBot="1">
      <c r="B71" s="131"/>
      <c r="C71" s="810" t="s">
        <v>568</v>
      </c>
      <c r="D71" s="811"/>
      <c r="E71" s="770"/>
      <c r="F71" s="771"/>
      <c r="G71" s="332"/>
      <c r="H71" s="332"/>
      <c r="I71" s="332"/>
      <c r="J71" s="332"/>
      <c r="K71" s="332"/>
      <c r="L71" s="332"/>
      <c r="M71" s="132"/>
      <c r="N71" s="126"/>
    </row>
    <row r="72" spans="2:21" ht="15.75" thickBot="1">
      <c r="B72" s="131"/>
      <c r="C72" s="338"/>
      <c r="D72" s="338"/>
      <c r="E72" s="332"/>
      <c r="F72" s="332"/>
      <c r="G72" s="332"/>
      <c r="H72" s="332"/>
      <c r="I72" s="332"/>
      <c r="J72" s="332"/>
      <c r="K72" s="332"/>
      <c r="L72" s="332"/>
      <c r="M72" s="132"/>
      <c r="N72" s="126"/>
    </row>
    <row r="73" spans="2:21" ht="45" customHeight="1">
      <c r="B73" s="131"/>
      <c r="C73" s="812" t="s">
        <v>717</v>
      </c>
      <c r="D73" s="813"/>
      <c r="E73" s="813" t="s">
        <v>567</v>
      </c>
      <c r="F73" s="814"/>
      <c r="G73" s="332"/>
      <c r="H73" s="332"/>
      <c r="I73" s="332"/>
      <c r="J73" s="332"/>
      <c r="K73" s="332"/>
      <c r="L73" s="332"/>
      <c r="M73" s="132"/>
      <c r="N73" s="126"/>
    </row>
    <row r="74" spans="2:21" ht="218.45" customHeight="1">
      <c r="B74" s="131"/>
      <c r="C74" s="801" t="s">
        <v>1014</v>
      </c>
      <c r="D74" s="802"/>
      <c r="E74" s="803" t="s">
        <v>818</v>
      </c>
      <c r="F74" s="804"/>
      <c r="G74" s="332"/>
      <c r="H74" s="332"/>
      <c r="I74" s="332"/>
      <c r="J74" s="332"/>
      <c r="K74" s="332"/>
      <c r="L74" s="332"/>
      <c r="M74" s="132"/>
      <c r="N74" s="126"/>
    </row>
    <row r="75" spans="2:21" ht="32.25" customHeight="1" thickBot="1">
      <c r="B75" s="131"/>
      <c r="C75" s="805"/>
      <c r="D75" s="806"/>
      <c r="E75" s="806"/>
      <c r="F75" s="807"/>
      <c r="G75" s="332"/>
      <c r="H75" s="332"/>
      <c r="I75" s="332"/>
      <c r="J75" s="332"/>
      <c r="K75" s="332"/>
      <c r="L75" s="332"/>
      <c r="M75" s="132"/>
      <c r="N75" s="126"/>
    </row>
    <row r="76" spans="2:21">
      <c r="B76" s="131"/>
      <c r="C76" s="126"/>
      <c r="D76" s="126"/>
      <c r="E76" s="126"/>
      <c r="F76" s="126"/>
      <c r="G76" s="126"/>
      <c r="H76" s="126"/>
      <c r="I76" s="126"/>
      <c r="J76" s="126"/>
      <c r="K76" s="126"/>
      <c r="L76" s="126"/>
      <c r="M76" s="130"/>
      <c r="N76" s="126"/>
    </row>
    <row r="77" spans="2:21" ht="15.75" thickBot="1">
      <c r="B77" s="129"/>
      <c r="C77" s="128"/>
      <c r="D77" s="128"/>
      <c r="E77" s="128"/>
      <c r="F77" s="128"/>
      <c r="G77" s="128"/>
      <c r="H77" s="128"/>
      <c r="I77" s="128"/>
      <c r="J77" s="128"/>
      <c r="K77" s="128"/>
      <c r="L77" s="128"/>
      <c r="M77" s="127"/>
      <c r="N77" s="126"/>
    </row>
    <row r="83" spans="5:5">
      <c r="E83" s="647"/>
    </row>
  </sheetData>
  <mergeCells count="36">
    <mergeCell ref="C74:D74"/>
    <mergeCell ref="E74:F74"/>
    <mergeCell ref="C75:D75"/>
    <mergeCell ref="E75:F75"/>
    <mergeCell ref="C53:D53"/>
    <mergeCell ref="E53:G53"/>
    <mergeCell ref="C71:D71"/>
    <mergeCell ref="E71:F71"/>
    <mergeCell ref="C73:D73"/>
    <mergeCell ref="E73:F73"/>
    <mergeCell ref="C46:D46"/>
    <mergeCell ref="E46:G46"/>
    <mergeCell ref="C51:D51"/>
    <mergeCell ref="E51:G51"/>
    <mergeCell ref="C52:D52"/>
    <mergeCell ref="E52:G52"/>
    <mergeCell ref="C45:D45"/>
    <mergeCell ref="E45:G45"/>
    <mergeCell ref="C32:D32"/>
    <mergeCell ref="E32:G32"/>
    <mergeCell ref="C35:D35"/>
    <mergeCell ref="C37:D37"/>
    <mergeCell ref="E37:G37"/>
    <mergeCell ref="C38:D38"/>
    <mergeCell ref="E38:G38"/>
    <mergeCell ref="C41:D41"/>
    <mergeCell ref="C43:D43"/>
    <mergeCell ref="E43:G43"/>
    <mergeCell ref="C44:D44"/>
    <mergeCell ref="E44:G44"/>
    <mergeCell ref="C3:G3"/>
    <mergeCell ref="D8:G8"/>
    <mergeCell ref="C30:D30"/>
    <mergeCell ref="E30:G30"/>
    <mergeCell ref="C31:D31"/>
    <mergeCell ref="E31:G31"/>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45057" r:id="rId4" name="Check Box 1">
              <controlPr defaultSize="0" autoFill="0" autoLine="0" autoPict="0">
                <anchor moveWithCells="1">
                  <from>
                    <xdr:col>3</xdr:col>
                    <xdr:colOff>66675</xdr:colOff>
                    <xdr:row>7</xdr:row>
                    <xdr:rowOff>276225</xdr:rowOff>
                  </from>
                  <to>
                    <xdr:col>4</xdr:col>
                    <xdr:colOff>5133975</xdr:colOff>
                    <xdr:row>7</xdr:row>
                    <xdr:rowOff>447675</xdr:rowOff>
                  </to>
                </anchor>
              </controlPr>
            </control>
          </mc:Choice>
        </mc:AlternateContent>
        <mc:AlternateContent xmlns:mc="http://schemas.openxmlformats.org/markup-compatibility/2006">
          <mc:Choice Requires="x14">
            <control shapeId="45058" r:id="rId5" name="Check Box 2">
              <controlPr defaultSize="0" autoFill="0" autoLine="0" autoPict="0">
                <anchor moveWithCells="1">
                  <from>
                    <xdr:col>3</xdr:col>
                    <xdr:colOff>66675</xdr:colOff>
                    <xdr:row>7</xdr:row>
                    <xdr:rowOff>47625</xdr:rowOff>
                  </from>
                  <to>
                    <xdr:col>4</xdr:col>
                    <xdr:colOff>3952875</xdr:colOff>
                    <xdr:row>7</xdr:row>
                    <xdr:rowOff>257175</xdr:rowOff>
                  </to>
                </anchor>
              </controlPr>
            </control>
          </mc:Choice>
        </mc:AlternateContent>
        <mc:AlternateContent xmlns:mc="http://schemas.openxmlformats.org/markup-compatibility/2006">
          <mc:Choice Requires="x14">
            <control shapeId="45059" r:id="rId6" name="Check Box 3">
              <controlPr defaultSize="0" autoFill="0" autoLine="0" autoPict="0">
                <anchor moveWithCells="1">
                  <from>
                    <xdr:col>3</xdr:col>
                    <xdr:colOff>0</xdr:colOff>
                    <xdr:row>11</xdr:row>
                    <xdr:rowOff>0</xdr:rowOff>
                  </from>
                  <to>
                    <xdr:col>3</xdr:col>
                    <xdr:colOff>514350</xdr:colOff>
                    <xdr:row>12</xdr:row>
                    <xdr:rowOff>28575</xdr:rowOff>
                  </to>
                </anchor>
              </controlPr>
            </control>
          </mc:Choice>
        </mc:AlternateContent>
        <mc:AlternateContent xmlns:mc="http://schemas.openxmlformats.org/markup-compatibility/2006">
          <mc:Choice Requires="x14">
            <control shapeId="45060" r:id="rId7" name="Check Box 4">
              <controlPr defaultSize="0" autoFill="0" autoLine="0" autoPict="0">
                <anchor moveWithCells="1">
                  <from>
                    <xdr:col>3</xdr:col>
                    <xdr:colOff>552450</xdr:colOff>
                    <xdr:row>11</xdr:row>
                    <xdr:rowOff>0</xdr:rowOff>
                  </from>
                  <to>
                    <xdr:col>3</xdr:col>
                    <xdr:colOff>1066800</xdr:colOff>
                    <xdr:row>12</xdr:row>
                    <xdr:rowOff>28575</xdr:rowOff>
                  </to>
                </anchor>
              </controlPr>
            </control>
          </mc:Choice>
        </mc:AlternateContent>
        <mc:AlternateContent xmlns:mc="http://schemas.openxmlformats.org/markup-compatibility/2006">
          <mc:Choice Requires="x14">
            <control shapeId="45061" r:id="rId8" name="Check Box 5">
              <controlPr defaultSize="0" autoFill="0" autoLine="0" autoPict="0">
                <anchor moveWithCells="1">
                  <from>
                    <xdr:col>3</xdr:col>
                    <xdr:colOff>0</xdr:colOff>
                    <xdr:row>12</xdr:row>
                    <xdr:rowOff>0</xdr:rowOff>
                  </from>
                  <to>
                    <xdr:col>3</xdr:col>
                    <xdr:colOff>514350</xdr:colOff>
                    <xdr:row>13</xdr:row>
                    <xdr:rowOff>28575</xdr:rowOff>
                  </to>
                </anchor>
              </controlPr>
            </control>
          </mc:Choice>
        </mc:AlternateContent>
        <mc:AlternateContent xmlns:mc="http://schemas.openxmlformats.org/markup-compatibility/2006">
          <mc:Choice Requires="x14">
            <control shapeId="45062" r:id="rId9" name="Check Box 6">
              <controlPr defaultSize="0" autoFill="0" autoLine="0" autoPict="0">
                <anchor moveWithCells="1">
                  <from>
                    <xdr:col>3</xdr:col>
                    <xdr:colOff>552450</xdr:colOff>
                    <xdr:row>12</xdr:row>
                    <xdr:rowOff>0</xdr:rowOff>
                  </from>
                  <to>
                    <xdr:col>3</xdr:col>
                    <xdr:colOff>1066800</xdr:colOff>
                    <xdr:row>13</xdr:row>
                    <xdr:rowOff>28575</xdr:rowOff>
                  </to>
                </anchor>
              </controlPr>
            </control>
          </mc:Choice>
        </mc:AlternateContent>
        <mc:AlternateContent xmlns:mc="http://schemas.openxmlformats.org/markup-compatibility/2006">
          <mc:Choice Requires="x14">
            <control shapeId="45063" r:id="rId10" name="Check Box 7">
              <controlPr defaultSize="0" autoFill="0" autoLine="0" autoPict="0">
                <anchor moveWithCells="1">
                  <from>
                    <xdr:col>3</xdr:col>
                    <xdr:colOff>0</xdr:colOff>
                    <xdr:row>13</xdr:row>
                    <xdr:rowOff>0</xdr:rowOff>
                  </from>
                  <to>
                    <xdr:col>3</xdr:col>
                    <xdr:colOff>514350</xdr:colOff>
                    <xdr:row>14</xdr:row>
                    <xdr:rowOff>28575</xdr:rowOff>
                  </to>
                </anchor>
              </controlPr>
            </control>
          </mc:Choice>
        </mc:AlternateContent>
        <mc:AlternateContent xmlns:mc="http://schemas.openxmlformats.org/markup-compatibility/2006">
          <mc:Choice Requires="x14">
            <control shapeId="45064" r:id="rId11" name="Check Box 8">
              <controlPr defaultSize="0" autoFill="0" autoLine="0" autoPict="0">
                <anchor moveWithCells="1">
                  <from>
                    <xdr:col>3</xdr:col>
                    <xdr:colOff>552450</xdr:colOff>
                    <xdr:row>13</xdr:row>
                    <xdr:rowOff>0</xdr:rowOff>
                  </from>
                  <to>
                    <xdr:col>3</xdr:col>
                    <xdr:colOff>1066800</xdr:colOff>
                    <xdr:row>14</xdr:row>
                    <xdr:rowOff>28575</xdr:rowOff>
                  </to>
                </anchor>
              </controlPr>
            </control>
          </mc:Choice>
        </mc:AlternateContent>
        <mc:AlternateContent xmlns:mc="http://schemas.openxmlformats.org/markup-compatibility/2006">
          <mc:Choice Requires="x14">
            <control shapeId="45065" r:id="rId12" name="Check Box 9">
              <controlPr defaultSize="0" autoFill="0" autoLine="0" autoPict="0">
                <anchor moveWithCells="1">
                  <from>
                    <xdr:col>3</xdr:col>
                    <xdr:colOff>0</xdr:colOff>
                    <xdr:row>14</xdr:row>
                    <xdr:rowOff>0</xdr:rowOff>
                  </from>
                  <to>
                    <xdr:col>3</xdr:col>
                    <xdr:colOff>514350</xdr:colOff>
                    <xdr:row>14</xdr:row>
                    <xdr:rowOff>219075</xdr:rowOff>
                  </to>
                </anchor>
              </controlPr>
            </control>
          </mc:Choice>
        </mc:AlternateContent>
        <mc:AlternateContent xmlns:mc="http://schemas.openxmlformats.org/markup-compatibility/2006">
          <mc:Choice Requires="x14">
            <control shapeId="45066" r:id="rId13" name="Check Box 10">
              <controlPr defaultSize="0" autoFill="0" autoLine="0" autoPict="0">
                <anchor moveWithCells="1">
                  <from>
                    <xdr:col>3</xdr:col>
                    <xdr:colOff>552450</xdr:colOff>
                    <xdr:row>14</xdr:row>
                    <xdr:rowOff>0</xdr:rowOff>
                  </from>
                  <to>
                    <xdr:col>3</xdr:col>
                    <xdr:colOff>1066800</xdr:colOff>
                    <xdr:row>14</xdr:row>
                    <xdr:rowOff>219075</xdr:rowOff>
                  </to>
                </anchor>
              </controlPr>
            </control>
          </mc:Choice>
        </mc:AlternateContent>
        <mc:AlternateContent xmlns:mc="http://schemas.openxmlformats.org/markup-compatibility/2006">
          <mc:Choice Requires="x14">
            <control shapeId="45067" r:id="rId14" name="Check Box 11">
              <controlPr defaultSize="0" autoFill="0" autoLine="0" autoPict="0">
                <anchor moveWithCells="1">
                  <from>
                    <xdr:col>4</xdr:col>
                    <xdr:colOff>0</xdr:colOff>
                    <xdr:row>10</xdr:row>
                    <xdr:rowOff>0</xdr:rowOff>
                  </from>
                  <to>
                    <xdr:col>4</xdr:col>
                    <xdr:colOff>514350</xdr:colOff>
                    <xdr:row>11</xdr:row>
                    <xdr:rowOff>28575</xdr:rowOff>
                  </to>
                </anchor>
              </controlPr>
            </control>
          </mc:Choice>
        </mc:AlternateContent>
        <mc:AlternateContent xmlns:mc="http://schemas.openxmlformats.org/markup-compatibility/2006">
          <mc:Choice Requires="x14">
            <control shapeId="45068" r:id="rId15" name="Check Box 12">
              <controlPr defaultSize="0" autoFill="0" autoLine="0" autoPict="0">
                <anchor moveWithCells="1">
                  <from>
                    <xdr:col>4</xdr:col>
                    <xdr:colOff>552450</xdr:colOff>
                    <xdr:row>10</xdr:row>
                    <xdr:rowOff>0</xdr:rowOff>
                  </from>
                  <to>
                    <xdr:col>4</xdr:col>
                    <xdr:colOff>1066800</xdr:colOff>
                    <xdr:row>11</xdr:row>
                    <xdr:rowOff>28575</xdr:rowOff>
                  </to>
                </anchor>
              </controlPr>
            </control>
          </mc:Choice>
        </mc:AlternateContent>
        <mc:AlternateContent xmlns:mc="http://schemas.openxmlformats.org/markup-compatibility/2006">
          <mc:Choice Requires="x14">
            <control shapeId="45069" r:id="rId16" name="Check Box 13">
              <controlPr defaultSize="0" autoFill="0" autoLine="0" autoPict="0">
                <anchor moveWithCells="1">
                  <from>
                    <xdr:col>4</xdr:col>
                    <xdr:colOff>0</xdr:colOff>
                    <xdr:row>11</xdr:row>
                    <xdr:rowOff>9525</xdr:rowOff>
                  </from>
                  <to>
                    <xdr:col>4</xdr:col>
                    <xdr:colOff>514350</xdr:colOff>
                    <xdr:row>12</xdr:row>
                    <xdr:rowOff>38100</xdr:rowOff>
                  </to>
                </anchor>
              </controlPr>
            </control>
          </mc:Choice>
        </mc:AlternateContent>
        <mc:AlternateContent xmlns:mc="http://schemas.openxmlformats.org/markup-compatibility/2006">
          <mc:Choice Requires="x14">
            <control shapeId="45070" r:id="rId17" name="Check Box 14">
              <controlPr defaultSize="0" autoFill="0" autoLine="0" autoPict="0">
                <anchor moveWithCells="1">
                  <from>
                    <xdr:col>4</xdr:col>
                    <xdr:colOff>552450</xdr:colOff>
                    <xdr:row>11</xdr:row>
                    <xdr:rowOff>9525</xdr:rowOff>
                  </from>
                  <to>
                    <xdr:col>4</xdr:col>
                    <xdr:colOff>1066800</xdr:colOff>
                    <xdr:row>12</xdr:row>
                    <xdr:rowOff>38100</xdr:rowOff>
                  </to>
                </anchor>
              </controlPr>
            </control>
          </mc:Choice>
        </mc:AlternateContent>
        <mc:AlternateContent xmlns:mc="http://schemas.openxmlformats.org/markup-compatibility/2006">
          <mc:Choice Requires="x14">
            <control shapeId="45071" r:id="rId18" name="Check Box 15">
              <controlPr defaultSize="0" autoFill="0" autoLine="0" autoPict="0">
                <anchor moveWithCells="1">
                  <from>
                    <xdr:col>3</xdr:col>
                    <xdr:colOff>0</xdr:colOff>
                    <xdr:row>15</xdr:row>
                    <xdr:rowOff>0</xdr:rowOff>
                  </from>
                  <to>
                    <xdr:col>3</xdr:col>
                    <xdr:colOff>514350</xdr:colOff>
                    <xdr:row>16</xdr:row>
                    <xdr:rowOff>28575</xdr:rowOff>
                  </to>
                </anchor>
              </controlPr>
            </control>
          </mc:Choice>
        </mc:AlternateContent>
        <mc:AlternateContent xmlns:mc="http://schemas.openxmlformats.org/markup-compatibility/2006">
          <mc:Choice Requires="x14">
            <control shapeId="45072" r:id="rId19" name="Check Box 16">
              <controlPr defaultSize="0" autoFill="0" autoLine="0" autoPict="0">
                <anchor moveWithCells="1">
                  <from>
                    <xdr:col>3</xdr:col>
                    <xdr:colOff>552450</xdr:colOff>
                    <xdr:row>15</xdr:row>
                    <xdr:rowOff>0</xdr:rowOff>
                  </from>
                  <to>
                    <xdr:col>3</xdr:col>
                    <xdr:colOff>1066800</xdr:colOff>
                    <xdr:row>16</xdr:row>
                    <xdr:rowOff>28575</xdr:rowOff>
                  </to>
                </anchor>
              </controlPr>
            </control>
          </mc:Choice>
        </mc:AlternateContent>
        <mc:AlternateContent xmlns:mc="http://schemas.openxmlformats.org/markup-compatibility/2006">
          <mc:Choice Requires="x14">
            <control shapeId="45073" r:id="rId20" name="Check Box 17">
              <controlPr defaultSize="0" autoFill="0" autoLine="0" autoPict="0">
                <anchor moveWithCells="1">
                  <from>
                    <xdr:col>3</xdr:col>
                    <xdr:colOff>0</xdr:colOff>
                    <xdr:row>16</xdr:row>
                    <xdr:rowOff>0</xdr:rowOff>
                  </from>
                  <to>
                    <xdr:col>3</xdr:col>
                    <xdr:colOff>514350</xdr:colOff>
                    <xdr:row>17</xdr:row>
                    <xdr:rowOff>28575</xdr:rowOff>
                  </to>
                </anchor>
              </controlPr>
            </control>
          </mc:Choice>
        </mc:AlternateContent>
        <mc:AlternateContent xmlns:mc="http://schemas.openxmlformats.org/markup-compatibility/2006">
          <mc:Choice Requires="x14">
            <control shapeId="45074" r:id="rId21" name="Check Box 18">
              <controlPr defaultSize="0" autoFill="0" autoLine="0" autoPict="0">
                <anchor moveWithCells="1">
                  <from>
                    <xdr:col>3</xdr:col>
                    <xdr:colOff>552450</xdr:colOff>
                    <xdr:row>16</xdr:row>
                    <xdr:rowOff>0</xdr:rowOff>
                  </from>
                  <to>
                    <xdr:col>3</xdr:col>
                    <xdr:colOff>1066800</xdr:colOff>
                    <xdr:row>17</xdr:row>
                    <xdr:rowOff>28575</xdr:rowOff>
                  </to>
                </anchor>
              </controlPr>
            </control>
          </mc:Choice>
        </mc:AlternateContent>
        <mc:AlternateContent xmlns:mc="http://schemas.openxmlformats.org/markup-compatibility/2006">
          <mc:Choice Requires="x14">
            <control shapeId="45075" r:id="rId22" name="Check Box 19">
              <controlPr defaultSize="0" autoFill="0" autoLine="0" autoPict="0">
                <anchor moveWithCells="1">
                  <from>
                    <xdr:col>3</xdr:col>
                    <xdr:colOff>0</xdr:colOff>
                    <xdr:row>17</xdr:row>
                    <xdr:rowOff>0</xdr:rowOff>
                  </from>
                  <to>
                    <xdr:col>3</xdr:col>
                    <xdr:colOff>514350</xdr:colOff>
                    <xdr:row>18</xdr:row>
                    <xdr:rowOff>28575</xdr:rowOff>
                  </to>
                </anchor>
              </controlPr>
            </control>
          </mc:Choice>
        </mc:AlternateContent>
        <mc:AlternateContent xmlns:mc="http://schemas.openxmlformats.org/markup-compatibility/2006">
          <mc:Choice Requires="x14">
            <control shapeId="45076" r:id="rId23" name="Check Box 20">
              <controlPr defaultSize="0" autoFill="0" autoLine="0" autoPict="0">
                <anchor moveWithCells="1">
                  <from>
                    <xdr:col>3</xdr:col>
                    <xdr:colOff>552450</xdr:colOff>
                    <xdr:row>17</xdr:row>
                    <xdr:rowOff>0</xdr:rowOff>
                  </from>
                  <to>
                    <xdr:col>3</xdr:col>
                    <xdr:colOff>1066800</xdr:colOff>
                    <xdr:row>18</xdr:row>
                    <xdr:rowOff>28575</xdr:rowOff>
                  </to>
                </anchor>
              </controlPr>
            </control>
          </mc:Choice>
        </mc:AlternateContent>
        <mc:AlternateContent xmlns:mc="http://schemas.openxmlformats.org/markup-compatibility/2006">
          <mc:Choice Requires="x14">
            <control shapeId="45077" r:id="rId24" name="Check Box 21">
              <controlPr defaultSize="0" autoFill="0" autoLine="0" autoPict="0">
                <anchor moveWithCells="1">
                  <from>
                    <xdr:col>3</xdr:col>
                    <xdr:colOff>0</xdr:colOff>
                    <xdr:row>18</xdr:row>
                    <xdr:rowOff>0</xdr:rowOff>
                  </from>
                  <to>
                    <xdr:col>3</xdr:col>
                    <xdr:colOff>514350</xdr:colOff>
                    <xdr:row>19</xdr:row>
                    <xdr:rowOff>28575</xdr:rowOff>
                  </to>
                </anchor>
              </controlPr>
            </control>
          </mc:Choice>
        </mc:AlternateContent>
        <mc:AlternateContent xmlns:mc="http://schemas.openxmlformats.org/markup-compatibility/2006">
          <mc:Choice Requires="x14">
            <control shapeId="45078" r:id="rId25" name="Check Box 22">
              <controlPr defaultSize="0" autoFill="0" autoLine="0" autoPict="0">
                <anchor moveWithCells="1">
                  <from>
                    <xdr:col>3</xdr:col>
                    <xdr:colOff>552450</xdr:colOff>
                    <xdr:row>18</xdr:row>
                    <xdr:rowOff>0</xdr:rowOff>
                  </from>
                  <to>
                    <xdr:col>3</xdr:col>
                    <xdr:colOff>1066800</xdr:colOff>
                    <xdr:row>19</xdr:row>
                    <xdr:rowOff>28575</xdr:rowOff>
                  </to>
                </anchor>
              </controlPr>
            </control>
          </mc:Choice>
        </mc:AlternateContent>
        <mc:AlternateContent xmlns:mc="http://schemas.openxmlformats.org/markup-compatibility/2006">
          <mc:Choice Requires="x14">
            <control shapeId="45079" r:id="rId26" name="Check Box 23">
              <controlPr defaultSize="0" autoFill="0" autoLine="0" autoPict="0">
                <anchor moveWithCells="1">
                  <from>
                    <xdr:col>3</xdr:col>
                    <xdr:colOff>0</xdr:colOff>
                    <xdr:row>19</xdr:row>
                    <xdr:rowOff>0</xdr:rowOff>
                  </from>
                  <to>
                    <xdr:col>3</xdr:col>
                    <xdr:colOff>514350</xdr:colOff>
                    <xdr:row>20</xdr:row>
                    <xdr:rowOff>28575</xdr:rowOff>
                  </to>
                </anchor>
              </controlPr>
            </control>
          </mc:Choice>
        </mc:AlternateContent>
        <mc:AlternateContent xmlns:mc="http://schemas.openxmlformats.org/markup-compatibility/2006">
          <mc:Choice Requires="x14">
            <control shapeId="45080" r:id="rId27" name="Check Box 24">
              <controlPr defaultSize="0" autoFill="0" autoLine="0" autoPict="0">
                <anchor moveWithCells="1">
                  <from>
                    <xdr:col>3</xdr:col>
                    <xdr:colOff>552450</xdr:colOff>
                    <xdr:row>19</xdr:row>
                    <xdr:rowOff>0</xdr:rowOff>
                  </from>
                  <to>
                    <xdr:col>3</xdr:col>
                    <xdr:colOff>1066800</xdr:colOff>
                    <xdr:row>20</xdr:row>
                    <xdr:rowOff>28575</xdr:rowOff>
                  </to>
                </anchor>
              </controlPr>
            </control>
          </mc:Choice>
        </mc:AlternateContent>
        <mc:AlternateContent xmlns:mc="http://schemas.openxmlformats.org/markup-compatibility/2006">
          <mc:Choice Requires="x14">
            <control shapeId="45081" r:id="rId28" name="Check Box 25">
              <controlPr defaultSize="0" autoFill="0" autoLine="0" autoPict="0">
                <anchor moveWithCells="1">
                  <from>
                    <xdr:col>3</xdr:col>
                    <xdr:colOff>0</xdr:colOff>
                    <xdr:row>20</xdr:row>
                    <xdr:rowOff>0</xdr:rowOff>
                  </from>
                  <to>
                    <xdr:col>3</xdr:col>
                    <xdr:colOff>514350</xdr:colOff>
                    <xdr:row>21</xdr:row>
                    <xdr:rowOff>28575</xdr:rowOff>
                  </to>
                </anchor>
              </controlPr>
            </control>
          </mc:Choice>
        </mc:AlternateContent>
        <mc:AlternateContent xmlns:mc="http://schemas.openxmlformats.org/markup-compatibility/2006">
          <mc:Choice Requires="x14">
            <control shapeId="45082" r:id="rId29" name="Check Box 26">
              <controlPr defaultSize="0" autoFill="0" autoLine="0" autoPict="0">
                <anchor moveWithCells="1">
                  <from>
                    <xdr:col>3</xdr:col>
                    <xdr:colOff>552450</xdr:colOff>
                    <xdr:row>20</xdr:row>
                    <xdr:rowOff>0</xdr:rowOff>
                  </from>
                  <to>
                    <xdr:col>3</xdr:col>
                    <xdr:colOff>1066800</xdr:colOff>
                    <xdr:row>21</xdr:row>
                    <xdr:rowOff>28575</xdr:rowOff>
                  </to>
                </anchor>
              </controlPr>
            </control>
          </mc:Choice>
        </mc:AlternateContent>
        <mc:AlternateContent xmlns:mc="http://schemas.openxmlformats.org/markup-compatibility/2006">
          <mc:Choice Requires="x14">
            <control shapeId="45083" r:id="rId30" name="Check Box 27">
              <controlPr defaultSize="0" autoFill="0" autoLine="0" autoPict="0">
                <anchor moveWithCells="1">
                  <from>
                    <xdr:col>3</xdr:col>
                    <xdr:colOff>0</xdr:colOff>
                    <xdr:row>21</xdr:row>
                    <xdr:rowOff>0</xdr:rowOff>
                  </from>
                  <to>
                    <xdr:col>3</xdr:col>
                    <xdr:colOff>514350</xdr:colOff>
                    <xdr:row>21</xdr:row>
                    <xdr:rowOff>219075</xdr:rowOff>
                  </to>
                </anchor>
              </controlPr>
            </control>
          </mc:Choice>
        </mc:AlternateContent>
        <mc:AlternateContent xmlns:mc="http://schemas.openxmlformats.org/markup-compatibility/2006">
          <mc:Choice Requires="x14">
            <control shapeId="45084" r:id="rId31" name="Check Box 28">
              <controlPr defaultSize="0" autoFill="0" autoLine="0" autoPict="0">
                <anchor moveWithCells="1">
                  <from>
                    <xdr:col>3</xdr:col>
                    <xdr:colOff>552450</xdr:colOff>
                    <xdr:row>21</xdr:row>
                    <xdr:rowOff>0</xdr:rowOff>
                  </from>
                  <to>
                    <xdr:col>3</xdr:col>
                    <xdr:colOff>1066800</xdr:colOff>
                    <xdr:row>21</xdr:row>
                    <xdr:rowOff>219075</xdr:rowOff>
                  </to>
                </anchor>
              </controlPr>
            </control>
          </mc:Choice>
        </mc:AlternateContent>
        <mc:AlternateContent xmlns:mc="http://schemas.openxmlformats.org/markup-compatibility/2006">
          <mc:Choice Requires="x14">
            <control shapeId="45085" r:id="rId32" name="Check Box 29">
              <controlPr defaultSize="0" autoFill="0" autoLine="0" autoPict="0">
                <anchor moveWithCells="1">
                  <from>
                    <xdr:col>3</xdr:col>
                    <xdr:colOff>0</xdr:colOff>
                    <xdr:row>22</xdr:row>
                    <xdr:rowOff>0</xdr:rowOff>
                  </from>
                  <to>
                    <xdr:col>3</xdr:col>
                    <xdr:colOff>514350</xdr:colOff>
                    <xdr:row>23</xdr:row>
                    <xdr:rowOff>28575</xdr:rowOff>
                  </to>
                </anchor>
              </controlPr>
            </control>
          </mc:Choice>
        </mc:AlternateContent>
        <mc:AlternateContent xmlns:mc="http://schemas.openxmlformats.org/markup-compatibility/2006">
          <mc:Choice Requires="x14">
            <control shapeId="45086" r:id="rId33" name="Check Box 30">
              <controlPr defaultSize="0" autoFill="0" autoLine="0" autoPict="0">
                <anchor moveWithCells="1">
                  <from>
                    <xdr:col>3</xdr:col>
                    <xdr:colOff>552450</xdr:colOff>
                    <xdr:row>22</xdr:row>
                    <xdr:rowOff>0</xdr:rowOff>
                  </from>
                  <to>
                    <xdr:col>3</xdr:col>
                    <xdr:colOff>1066800</xdr:colOff>
                    <xdr:row>23</xdr:row>
                    <xdr:rowOff>28575</xdr:rowOff>
                  </to>
                </anchor>
              </controlPr>
            </control>
          </mc:Choice>
        </mc:AlternateContent>
        <mc:AlternateContent xmlns:mc="http://schemas.openxmlformats.org/markup-compatibility/2006">
          <mc:Choice Requires="x14">
            <control shapeId="45087" r:id="rId34" name="Check Box 31">
              <controlPr defaultSize="0" autoFill="0" autoLine="0" autoPict="0">
                <anchor moveWithCells="1">
                  <from>
                    <xdr:col>3</xdr:col>
                    <xdr:colOff>0</xdr:colOff>
                    <xdr:row>23</xdr:row>
                    <xdr:rowOff>0</xdr:rowOff>
                  </from>
                  <to>
                    <xdr:col>3</xdr:col>
                    <xdr:colOff>514350</xdr:colOff>
                    <xdr:row>24</xdr:row>
                    <xdr:rowOff>28575</xdr:rowOff>
                  </to>
                </anchor>
              </controlPr>
            </control>
          </mc:Choice>
        </mc:AlternateContent>
        <mc:AlternateContent xmlns:mc="http://schemas.openxmlformats.org/markup-compatibility/2006">
          <mc:Choice Requires="x14">
            <control shapeId="45088" r:id="rId35" name="Check Box 32">
              <controlPr defaultSize="0" autoFill="0" autoLine="0" autoPict="0">
                <anchor moveWithCells="1">
                  <from>
                    <xdr:col>3</xdr:col>
                    <xdr:colOff>552450</xdr:colOff>
                    <xdr:row>23</xdr:row>
                    <xdr:rowOff>0</xdr:rowOff>
                  </from>
                  <to>
                    <xdr:col>3</xdr:col>
                    <xdr:colOff>1066800</xdr:colOff>
                    <xdr:row>24</xdr:row>
                    <xdr:rowOff>28575</xdr:rowOff>
                  </to>
                </anchor>
              </controlPr>
            </control>
          </mc:Choice>
        </mc:AlternateContent>
        <mc:AlternateContent xmlns:mc="http://schemas.openxmlformats.org/markup-compatibility/2006">
          <mc:Choice Requires="x14">
            <control shapeId="45089" r:id="rId36" name="Check Box 33">
              <controlPr defaultSize="0" autoFill="0" autoLine="0" autoPict="0">
                <anchor moveWithCells="1">
                  <from>
                    <xdr:col>3</xdr:col>
                    <xdr:colOff>0</xdr:colOff>
                    <xdr:row>24</xdr:row>
                    <xdr:rowOff>0</xdr:rowOff>
                  </from>
                  <to>
                    <xdr:col>3</xdr:col>
                    <xdr:colOff>514350</xdr:colOff>
                    <xdr:row>25</xdr:row>
                    <xdr:rowOff>28575</xdr:rowOff>
                  </to>
                </anchor>
              </controlPr>
            </control>
          </mc:Choice>
        </mc:AlternateContent>
        <mc:AlternateContent xmlns:mc="http://schemas.openxmlformats.org/markup-compatibility/2006">
          <mc:Choice Requires="x14">
            <control shapeId="45090" r:id="rId37" name="Check Box 34">
              <controlPr defaultSize="0" autoFill="0" autoLine="0" autoPict="0">
                <anchor moveWithCells="1">
                  <from>
                    <xdr:col>3</xdr:col>
                    <xdr:colOff>552450</xdr:colOff>
                    <xdr:row>24</xdr:row>
                    <xdr:rowOff>0</xdr:rowOff>
                  </from>
                  <to>
                    <xdr:col>3</xdr:col>
                    <xdr:colOff>1066800</xdr:colOff>
                    <xdr:row>25</xdr:row>
                    <xdr:rowOff>28575</xdr:rowOff>
                  </to>
                </anchor>
              </controlPr>
            </control>
          </mc:Choice>
        </mc:AlternateContent>
        <mc:AlternateContent xmlns:mc="http://schemas.openxmlformats.org/markup-compatibility/2006">
          <mc:Choice Requires="x14">
            <control shapeId="45091" r:id="rId38" name="Check Box 35">
              <controlPr defaultSize="0" autoFill="0" autoLine="0" autoPict="0">
                <anchor moveWithCells="1">
                  <from>
                    <xdr:col>4</xdr:col>
                    <xdr:colOff>0</xdr:colOff>
                    <xdr:row>24</xdr:row>
                    <xdr:rowOff>0</xdr:rowOff>
                  </from>
                  <to>
                    <xdr:col>4</xdr:col>
                    <xdr:colOff>514350</xdr:colOff>
                    <xdr:row>25</xdr:row>
                    <xdr:rowOff>28575</xdr:rowOff>
                  </to>
                </anchor>
              </controlPr>
            </control>
          </mc:Choice>
        </mc:AlternateContent>
        <mc:AlternateContent xmlns:mc="http://schemas.openxmlformats.org/markup-compatibility/2006">
          <mc:Choice Requires="x14">
            <control shapeId="45092" r:id="rId39" name="Check Box 36">
              <controlPr defaultSize="0" autoFill="0" autoLine="0" autoPict="0">
                <anchor moveWithCells="1">
                  <from>
                    <xdr:col>4</xdr:col>
                    <xdr:colOff>552450</xdr:colOff>
                    <xdr:row>24</xdr:row>
                    <xdr:rowOff>0</xdr:rowOff>
                  </from>
                  <to>
                    <xdr:col>4</xdr:col>
                    <xdr:colOff>1066800</xdr:colOff>
                    <xdr:row>25</xdr:row>
                    <xdr:rowOff>28575</xdr:rowOff>
                  </to>
                </anchor>
              </controlPr>
            </control>
          </mc:Choice>
        </mc:AlternateContent>
        <mc:AlternateContent xmlns:mc="http://schemas.openxmlformats.org/markup-compatibility/2006">
          <mc:Choice Requires="x14">
            <control shapeId="45093" r:id="rId40" name="Check Box 37">
              <controlPr defaultSize="0" autoFill="0" autoLine="0" autoPict="0">
                <anchor moveWithCells="1">
                  <from>
                    <xdr:col>4</xdr:col>
                    <xdr:colOff>0</xdr:colOff>
                    <xdr:row>23</xdr:row>
                    <xdr:rowOff>0</xdr:rowOff>
                  </from>
                  <to>
                    <xdr:col>4</xdr:col>
                    <xdr:colOff>514350</xdr:colOff>
                    <xdr:row>24</xdr:row>
                    <xdr:rowOff>28575</xdr:rowOff>
                  </to>
                </anchor>
              </controlPr>
            </control>
          </mc:Choice>
        </mc:AlternateContent>
        <mc:AlternateContent xmlns:mc="http://schemas.openxmlformats.org/markup-compatibility/2006">
          <mc:Choice Requires="x14">
            <control shapeId="45094" r:id="rId41" name="Check Box 38">
              <controlPr defaultSize="0" autoFill="0" autoLine="0" autoPict="0">
                <anchor moveWithCells="1">
                  <from>
                    <xdr:col>4</xdr:col>
                    <xdr:colOff>552450</xdr:colOff>
                    <xdr:row>23</xdr:row>
                    <xdr:rowOff>0</xdr:rowOff>
                  </from>
                  <to>
                    <xdr:col>4</xdr:col>
                    <xdr:colOff>1066800</xdr:colOff>
                    <xdr:row>24</xdr:row>
                    <xdr:rowOff>28575</xdr:rowOff>
                  </to>
                </anchor>
              </controlPr>
            </control>
          </mc:Choice>
        </mc:AlternateContent>
        <mc:AlternateContent xmlns:mc="http://schemas.openxmlformats.org/markup-compatibility/2006">
          <mc:Choice Requires="x14">
            <control shapeId="45095" r:id="rId42" name="Check Box 39">
              <controlPr defaultSize="0" autoFill="0" autoLine="0" autoPict="0">
                <anchor moveWithCells="1">
                  <from>
                    <xdr:col>4</xdr:col>
                    <xdr:colOff>0</xdr:colOff>
                    <xdr:row>22</xdr:row>
                    <xdr:rowOff>0</xdr:rowOff>
                  </from>
                  <to>
                    <xdr:col>4</xdr:col>
                    <xdr:colOff>514350</xdr:colOff>
                    <xdr:row>23</xdr:row>
                    <xdr:rowOff>28575</xdr:rowOff>
                  </to>
                </anchor>
              </controlPr>
            </control>
          </mc:Choice>
        </mc:AlternateContent>
        <mc:AlternateContent xmlns:mc="http://schemas.openxmlformats.org/markup-compatibility/2006">
          <mc:Choice Requires="x14">
            <control shapeId="45096" r:id="rId43" name="Check Box 40">
              <controlPr defaultSize="0" autoFill="0" autoLine="0" autoPict="0">
                <anchor moveWithCells="1">
                  <from>
                    <xdr:col>4</xdr:col>
                    <xdr:colOff>552450</xdr:colOff>
                    <xdr:row>22</xdr:row>
                    <xdr:rowOff>0</xdr:rowOff>
                  </from>
                  <to>
                    <xdr:col>4</xdr:col>
                    <xdr:colOff>1066800</xdr:colOff>
                    <xdr:row>23</xdr:row>
                    <xdr:rowOff>28575</xdr:rowOff>
                  </to>
                </anchor>
              </controlPr>
            </control>
          </mc:Choice>
        </mc:AlternateContent>
        <mc:AlternateContent xmlns:mc="http://schemas.openxmlformats.org/markup-compatibility/2006">
          <mc:Choice Requires="x14">
            <control shapeId="45097" r:id="rId44" name="Check Box 41">
              <controlPr defaultSize="0" autoFill="0" autoLine="0" autoPict="0">
                <anchor moveWithCells="1">
                  <from>
                    <xdr:col>4</xdr:col>
                    <xdr:colOff>0</xdr:colOff>
                    <xdr:row>21</xdr:row>
                    <xdr:rowOff>0</xdr:rowOff>
                  </from>
                  <to>
                    <xdr:col>4</xdr:col>
                    <xdr:colOff>514350</xdr:colOff>
                    <xdr:row>21</xdr:row>
                    <xdr:rowOff>219075</xdr:rowOff>
                  </to>
                </anchor>
              </controlPr>
            </control>
          </mc:Choice>
        </mc:AlternateContent>
        <mc:AlternateContent xmlns:mc="http://schemas.openxmlformats.org/markup-compatibility/2006">
          <mc:Choice Requires="x14">
            <control shapeId="45098" r:id="rId45" name="Check Box 42">
              <controlPr defaultSize="0" autoFill="0" autoLine="0" autoPict="0">
                <anchor moveWithCells="1">
                  <from>
                    <xdr:col>4</xdr:col>
                    <xdr:colOff>552450</xdr:colOff>
                    <xdr:row>21</xdr:row>
                    <xdr:rowOff>0</xdr:rowOff>
                  </from>
                  <to>
                    <xdr:col>4</xdr:col>
                    <xdr:colOff>1066800</xdr:colOff>
                    <xdr:row>21</xdr:row>
                    <xdr:rowOff>219075</xdr:rowOff>
                  </to>
                </anchor>
              </controlPr>
            </control>
          </mc:Choice>
        </mc:AlternateContent>
        <mc:AlternateContent xmlns:mc="http://schemas.openxmlformats.org/markup-compatibility/2006">
          <mc:Choice Requires="x14">
            <control shapeId="45099" r:id="rId46" name="Check Box 43">
              <controlPr defaultSize="0" autoFill="0" autoLine="0" autoPict="0">
                <anchor moveWithCells="1">
                  <from>
                    <xdr:col>4</xdr:col>
                    <xdr:colOff>0</xdr:colOff>
                    <xdr:row>20</xdr:row>
                    <xdr:rowOff>0</xdr:rowOff>
                  </from>
                  <to>
                    <xdr:col>4</xdr:col>
                    <xdr:colOff>514350</xdr:colOff>
                    <xdr:row>21</xdr:row>
                    <xdr:rowOff>28575</xdr:rowOff>
                  </to>
                </anchor>
              </controlPr>
            </control>
          </mc:Choice>
        </mc:AlternateContent>
        <mc:AlternateContent xmlns:mc="http://schemas.openxmlformats.org/markup-compatibility/2006">
          <mc:Choice Requires="x14">
            <control shapeId="45100" r:id="rId47" name="Check Box 44">
              <controlPr defaultSize="0" autoFill="0" autoLine="0" autoPict="0">
                <anchor moveWithCells="1">
                  <from>
                    <xdr:col>4</xdr:col>
                    <xdr:colOff>552450</xdr:colOff>
                    <xdr:row>20</xdr:row>
                    <xdr:rowOff>0</xdr:rowOff>
                  </from>
                  <to>
                    <xdr:col>4</xdr:col>
                    <xdr:colOff>1066800</xdr:colOff>
                    <xdr:row>21</xdr:row>
                    <xdr:rowOff>28575</xdr:rowOff>
                  </to>
                </anchor>
              </controlPr>
            </control>
          </mc:Choice>
        </mc:AlternateContent>
        <mc:AlternateContent xmlns:mc="http://schemas.openxmlformats.org/markup-compatibility/2006">
          <mc:Choice Requires="x14">
            <control shapeId="45101" r:id="rId48" name="Check Box 45">
              <controlPr defaultSize="0" autoFill="0" autoLine="0" autoPict="0">
                <anchor moveWithCells="1">
                  <from>
                    <xdr:col>4</xdr:col>
                    <xdr:colOff>0</xdr:colOff>
                    <xdr:row>19</xdr:row>
                    <xdr:rowOff>0</xdr:rowOff>
                  </from>
                  <to>
                    <xdr:col>4</xdr:col>
                    <xdr:colOff>514350</xdr:colOff>
                    <xdr:row>20</xdr:row>
                    <xdr:rowOff>28575</xdr:rowOff>
                  </to>
                </anchor>
              </controlPr>
            </control>
          </mc:Choice>
        </mc:AlternateContent>
        <mc:AlternateContent xmlns:mc="http://schemas.openxmlformats.org/markup-compatibility/2006">
          <mc:Choice Requires="x14">
            <control shapeId="45102" r:id="rId49" name="Check Box 46">
              <controlPr defaultSize="0" autoFill="0" autoLine="0" autoPict="0">
                <anchor moveWithCells="1">
                  <from>
                    <xdr:col>4</xdr:col>
                    <xdr:colOff>552450</xdr:colOff>
                    <xdr:row>19</xdr:row>
                    <xdr:rowOff>0</xdr:rowOff>
                  </from>
                  <to>
                    <xdr:col>4</xdr:col>
                    <xdr:colOff>1066800</xdr:colOff>
                    <xdr:row>20</xdr:row>
                    <xdr:rowOff>28575</xdr:rowOff>
                  </to>
                </anchor>
              </controlPr>
            </control>
          </mc:Choice>
        </mc:AlternateContent>
        <mc:AlternateContent xmlns:mc="http://schemas.openxmlformats.org/markup-compatibility/2006">
          <mc:Choice Requires="x14">
            <control shapeId="45103" r:id="rId50" name="Check Box 47">
              <controlPr defaultSize="0" autoFill="0" autoLine="0" autoPict="0">
                <anchor moveWithCells="1">
                  <from>
                    <xdr:col>4</xdr:col>
                    <xdr:colOff>0</xdr:colOff>
                    <xdr:row>18</xdr:row>
                    <xdr:rowOff>0</xdr:rowOff>
                  </from>
                  <to>
                    <xdr:col>4</xdr:col>
                    <xdr:colOff>514350</xdr:colOff>
                    <xdr:row>19</xdr:row>
                    <xdr:rowOff>28575</xdr:rowOff>
                  </to>
                </anchor>
              </controlPr>
            </control>
          </mc:Choice>
        </mc:AlternateContent>
        <mc:AlternateContent xmlns:mc="http://schemas.openxmlformats.org/markup-compatibility/2006">
          <mc:Choice Requires="x14">
            <control shapeId="45104" r:id="rId51" name="Check Box 48">
              <controlPr defaultSize="0" autoFill="0" autoLine="0" autoPict="0">
                <anchor moveWithCells="1">
                  <from>
                    <xdr:col>4</xdr:col>
                    <xdr:colOff>552450</xdr:colOff>
                    <xdr:row>18</xdr:row>
                    <xdr:rowOff>0</xdr:rowOff>
                  </from>
                  <to>
                    <xdr:col>4</xdr:col>
                    <xdr:colOff>1066800</xdr:colOff>
                    <xdr:row>19</xdr:row>
                    <xdr:rowOff>28575</xdr:rowOff>
                  </to>
                </anchor>
              </controlPr>
            </control>
          </mc:Choice>
        </mc:AlternateContent>
        <mc:AlternateContent xmlns:mc="http://schemas.openxmlformats.org/markup-compatibility/2006">
          <mc:Choice Requires="x14">
            <control shapeId="45105" r:id="rId52" name="Check Box 49">
              <controlPr defaultSize="0" autoFill="0" autoLine="0" autoPict="0">
                <anchor moveWithCells="1">
                  <from>
                    <xdr:col>4</xdr:col>
                    <xdr:colOff>0</xdr:colOff>
                    <xdr:row>17</xdr:row>
                    <xdr:rowOff>0</xdr:rowOff>
                  </from>
                  <to>
                    <xdr:col>4</xdr:col>
                    <xdr:colOff>514350</xdr:colOff>
                    <xdr:row>18</xdr:row>
                    <xdr:rowOff>28575</xdr:rowOff>
                  </to>
                </anchor>
              </controlPr>
            </control>
          </mc:Choice>
        </mc:AlternateContent>
        <mc:AlternateContent xmlns:mc="http://schemas.openxmlformats.org/markup-compatibility/2006">
          <mc:Choice Requires="x14">
            <control shapeId="45106" r:id="rId53" name="Check Box 50">
              <controlPr defaultSize="0" autoFill="0" autoLine="0" autoPict="0">
                <anchor moveWithCells="1">
                  <from>
                    <xdr:col>4</xdr:col>
                    <xdr:colOff>552450</xdr:colOff>
                    <xdr:row>17</xdr:row>
                    <xdr:rowOff>0</xdr:rowOff>
                  </from>
                  <to>
                    <xdr:col>4</xdr:col>
                    <xdr:colOff>1066800</xdr:colOff>
                    <xdr:row>18</xdr:row>
                    <xdr:rowOff>28575</xdr:rowOff>
                  </to>
                </anchor>
              </controlPr>
            </control>
          </mc:Choice>
        </mc:AlternateContent>
        <mc:AlternateContent xmlns:mc="http://schemas.openxmlformats.org/markup-compatibility/2006">
          <mc:Choice Requires="x14">
            <control shapeId="45107" r:id="rId54" name="Check Box 51">
              <controlPr defaultSize="0" autoFill="0" autoLine="0" autoPict="0">
                <anchor moveWithCells="1">
                  <from>
                    <xdr:col>4</xdr:col>
                    <xdr:colOff>0</xdr:colOff>
                    <xdr:row>16</xdr:row>
                    <xdr:rowOff>0</xdr:rowOff>
                  </from>
                  <to>
                    <xdr:col>4</xdr:col>
                    <xdr:colOff>514350</xdr:colOff>
                    <xdr:row>17</xdr:row>
                    <xdr:rowOff>28575</xdr:rowOff>
                  </to>
                </anchor>
              </controlPr>
            </control>
          </mc:Choice>
        </mc:AlternateContent>
        <mc:AlternateContent xmlns:mc="http://schemas.openxmlformats.org/markup-compatibility/2006">
          <mc:Choice Requires="x14">
            <control shapeId="45108" r:id="rId55" name="Check Box 52">
              <controlPr defaultSize="0" autoFill="0" autoLine="0" autoPict="0">
                <anchor moveWithCells="1">
                  <from>
                    <xdr:col>4</xdr:col>
                    <xdr:colOff>552450</xdr:colOff>
                    <xdr:row>16</xdr:row>
                    <xdr:rowOff>0</xdr:rowOff>
                  </from>
                  <to>
                    <xdr:col>4</xdr:col>
                    <xdr:colOff>1066800</xdr:colOff>
                    <xdr:row>17</xdr:row>
                    <xdr:rowOff>28575</xdr:rowOff>
                  </to>
                </anchor>
              </controlPr>
            </control>
          </mc:Choice>
        </mc:AlternateContent>
        <mc:AlternateContent xmlns:mc="http://schemas.openxmlformats.org/markup-compatibility/2006">
          <mc:Choice Requires="x14">
            <control shapeId="45109" r:id="rId56" name="Check Box 53">
              <controlPr defaultSize="0" autoFill="0" autoLine="0" autoPict="0">
                <anchor moveWithCells="1">
                  <from>
                    <xdr:col>4</xdr:col>
                    <xdr:colOff>0</xdr:colOff>
                    <xdr:row>15</xdr:row>
                    <xdr:rowOff>0</xdr:rowOff>
                  </from>
                  <to>
                    <xdr:col>4</xdr:col>
                    <xdr:colOff>514350</xdr:colOff>
                    <xdr:row>16</xdr:row>
                    <xdr:rowOff>28575</xdr:rowOff>
                  </to>
                </anchor>
              </controlPr>
            </control>
          </mc:Choice>
        </mc:AlternateContent>
        <mc:AlternateContent xmlns:mc="http://schemas.openxmlformats.org/markup-compatibility/2006">
          <mc:Choice Requires="x14">
            <control shapeId="45110" r:id="rId57" name="Check Box 54">
              <controlPr defaultSize="0" autoFill="0" autoLine="0" autoPict="0">
                <anchor moveWithCells="1">
                  <from>
                    <xdr:col>4</xdr:col>
                    <xdr:colOff>552450</xdr:colOff>
                    <xdr:row>15</xdr:row>
                    <xdr:rowOff>0</xdr:rowOff>
                  </from>
                  <to>
                    <xdr:col>4</xdr:col>
                    <xdr:colOff>1066800</xdr:colOff>
                    <xdr:row>16</xdr:row>
                    <xdr:rowOff>28575</xdr:rowOff>
                  </to>
                </anchor>
              </controlPr>
            </control>
          </mc:Choice>
        </mc:AlternateContent>
        <mc:AlternateContent xmlns:mc="http://schemas.openxmlformats.org/markup-compatibility/2006">
          <mc:Choice Requires="x14">
            <control shapeId="45111" r:id="rId58" name="Check Box 55">
              <controlPr defaultSize="0" autoFill="0" autoLine="0" autoPict="0">
                <anchor moveWithCells="1">
                  <from>
                    <xdr:col>4</xdr:col>
                    <xdr:colOff>0</xdr:colOff>
                    <xdr:row>14</xdr:row>
                    <xdr:rowOff>0</xdr:rowOff>
                  </from>
                  <to>
                    <xdr:col>4</xdr:col>
                    <xdr:colOff>514350</xdr:colOff>
                    <xdr:row>14</xdr:row>
                    <xdr:rowOff>219075</xdr:rowOff>
                  </to>
                </anchor>
              </controlPr>
            </control>
          </mc:Choice>
        </mc:AlternateContent>
        <mc:AlternateContent xmlns:mc="http://schemas.openxmlformats.org/markup-compatibility/2006">
          <mc:Choice Requires="x14">
            <control shapeId="45112" r:id="rId59" name="Check Box 56">
              <controlPr defaultSize="0" autoFill="0" autoLine="0" autoPict="0">
                <anchor moveWithCells="1">
                  <from>
                    <xdr:col>4</xdr:col>
                    <xdr:colOff>552450</xdr:colOff>
                    <xdr:row>14</xdr:row>
                    <xdr:rowOff>0</xdr:rowOff>
                  </from>
                  <to>
                    <xdr:col>4</xdr:col>
                    <xdr:colOff>1066800</xdr:colOff>
                    <xdr:row>14</xdr:row>
                    <xdr:rowOff>219075</xdr:rowOff>
                  </to>
                </anchor>
              </controlPr>
            </control>
          </mc:Choice>
        </mc:AlternateContent>
        <mc:AlternateContent xmlns:mc="http://schemas.openxmlformats.org/markup-compatibility/2006">
          <mc:Choice Requires="x14">
            <control shapeId="45113" r:id="rId60" name="Check Box 57">
              <controlPr defaultSize="0" autoFill="0" autoLine="0" autoPict="0">
                <anchor moveWithCells="1">
                  <from>
                    <xdr:col>4</xdr:col>
                    <xdr:colOff>0</xdr:colOff>
                    <xdr:row>12</xdr:row>
                    <xdr:rowOff>0</xdr:rowOff>
                  </from>
                  <to>
                    <xdr:col>4</xdr:col>
                    <xdr:colOff>514350</xdr:colOff>
                    <xdr:row>13</xdr:row>
                    <xdr:rowOff>28575</xdr:rowOff>
                  </to>
                </anchor>
              </controlPr>
            </control>
          </mc:Choice>
        </mc:AlternateContent>
        <mc:AlternateContent xmlns:mc="http://schemas.openxmlformats.org/markup-compatibility/2006">
          <mc:Choice Requires="x14">
            <control shapeId="45114" r:id="rId61" name="Check Box 58">
              <controlPr defaultSize="0" autoFill="0" autoLine="0" autoPict="0">
                <anchor moveWithCells="1">
                  <from>
                    <xdr:col>4</xdr:col>
                    <xdr:colOff>552450</xdr:colOff>
                    <xdr:row>12</xdr:row>
                    <xdr:rowOff>0</xdr:rowOff>
                  </from>
                  <to>
                    <xdr:col>4</xdr:col>
                    <xdr:colOff>1066800</xdr:colOff>
                    <xdr:row>13</xdr:row>
                    <xdr:rowOff>28575</xdr:rowOff>
                  </to>
                </anchor>
              </controlPr>
            </control>
          </mc:Choice>
        </mc:AlternateContent>
        <mc:AlternateContent xmlns:mc="http://schemas.openxmlformats.org/markup-compatibility/2006">
          <mc:Choice Requires="x14">
            <control shapeId="45115" r:id="rId62" name="Check Box 59">
              <controlPr defaultSize="0" autoFill="0" autoLine="0" autoPict="0">
                <anchor moveWithCells="1">
                  <from>
                    <xdr:col>4</xdr:col>
                    <xdr:colOff>0</xdr:colOff>
                    <xdr:row>13</xdr:row>
                    <xdr:rowOff>0</xdr:rowOff>
                  </from>
                  <to>
                    <xdr:col>4</xdr:col>
                    <xdr:colOff>514350</xdr:colOff>
                    <xdr:row>14</xdr:row>
                    <xdr:rowOff>28575</xdr:rowOff>
                  </to>
                </anchor>
              </controlPr>
            </control>
          </mc:Choice>
        </mc:AlternateContent>
        <mc:AlternateContent xmlns:mc="http://schemas.openxmlformats.org/markup-compatibility/2006">
          <mc:Choice Requires="x14">
            <control shapeId="45116" r:id="rId63" name="Check Box 60">
              <controlPr defaultSize="0" autoFill="0" autoLine="0" autoPict="0">
                <anchor moveWithCells="1">
                  <from>
                    <xdr:col>4</xdr:col>
                    <xdr:colOff>552450</xdr:colOff>
                    <xdr:row>13</xdr:row>
                    <xdr:rowOff>0</xdr:rowOff>
                  </from>
                  <to>
                    <xdr:col>4</xdr:col>
                    <xdr:colOff>1066800</xdr:colOff>
                    <xdr:row>14</xdr:row>
                    <xdr:rowOff>28575</xdr:rowOff>
                  </to>
                </anchor>
              </controlPr>
            </control>
          </mc:Choice>
        </mc:AlternateContent>
        <mc:AlternateContent xmlns:mc="http://schemas.openxmlformats.org/markup-compatibility/2006">
          <mc:Choice Requires="x14">
            <control shapeId="45117" r:id="rId64" name="Check Box 61">
              <controlPr defaultSize="0" autoFill="0" autoLine="0" autoPict="0">
                <anchor moveWithCells="1">
                  <from>
                    <xdr:col>3</xdr:col>
                    <xdr:colOff>0</xdr:colOff>
                    <xdr:row>10</xdr:row>
                    <xdr:rowOff>0</xdr:rowOff>
                  </from>
                  <to>
                    <xdr:col>3</xdr:col>
                    <xdr:colOff>514350</xdr:colOff>
                    <xdr:row>11</xdr:row>
                    <xdr:rowOff>28575</xdr:rowOff>
                  </to>
                </anchor>
              </controlPr>
            </control>
          </mc:Choice>
        </mc:AlternateContent>
        <mc:AlternateContent xmlns:mc="http://schemas.openxmlformats.org/markup-compatibility/2006">
          <mc:Choice Requires="x14">
            <control shapeId="45118" r:id="rId65" name="Check Box 62">
              <controlPr defaultSize="0" autoFill="0" autoLine="0" autoPict="0">
                <anchor moveWithCells="1">
                  <from>
                    <xdr:col>3</xdr:col>
                    <xdr:colOff>552450</xdr:colOff>
                    <xdr:row>10</xdr:row>
                    <xdr:rowOff>0</xdr:rowOff>
                  </from>
                  <to>
                    <xdr:col>3</xdr:col>
                    <xdr:colOff>1066800</xdr:colOff>
                    <xdr:row>11</xdr:row>
                    <xdr:rowOff>28575</xdr:rowOff>
                  </to>
                </anchor>
              </controlPr>
            </control>
          </mc:Choice>
        </mc:AlternateContent>
        <mc:AlternateContent xmlns:mc="http://schemas.openxmlformats.org/markup-compatibility/2006">
          <mc:Choice Requires="x14">
            <control shapeId="45119" r:id="rId66" name="Check Box 63">
              <controlPr defaultSize="0" autoFill="0" autoLine="0" autoPict="0">
                <anchor moveWithCells="1">
                  <from>
                    <xdr:col>4</xdr:col>
                    <xdr:colOff>0</xdr:colOff>
                    <xdr:row>36</xdr:row>
                    <xdr:rowOff>0</xdr:rowOff>
                  </from>
                  <to>
                    <xdr:col>4</xdr:col>
                    <xdr:colOff>514350</xdr:colOff>
                    <xdr:row>37</xdr:row>
                    <xdr:rowOff>0</xdr:rowOff>
                  </to>
                </anchor>
              </controlPr>
            </control>
          </mc:Choice>
        </mc:AlternateContent>
        <mc:AlternateContent xmlns:mc="http://schemas.openxmlformats.org/markup-compatibility/2006">
          <mc:Choice Requires="x14">
            <control shapeId="45120" r:id="rId67" name="Check Box 64">
              <controlPr defaultSize="0" autoFill="0" autoLine="0" autoPict="0">
                <anchor moveWithCells="1">
                  <from>
                    <xdr:col>4</xdr:col>
                    <xdr:colOff>552450</xdr:colOff>
                    <xdr:row>36</xdr:row>
                    <xdr:rowOff>0</xdr:rowOff>
                  </from>
                  <to>
                    <xdr:col>4</xdr:col>
                    <xdr:colOff>1066800</xdr:colOff>
                    <xdr:row>37</xdr:row>
                    <xdr:rowOff>0</xdr:rowOff>
                  </to>
                </anchor>
              </controlPr>
            </control>
          </mc:Choice>
        </mc:AlternateContent>
        <mc:AlternateContent xmlns:mc="http://schemas.openxmlformats.org/markup-compatibility/2006">
          <mc:Choice Requires="x14">
            <control shapeId="45121" r:id="rId68" name="Check Box 65">
              <controlPr defaultSize="0" autoFill="0" autoLine="0" autoPict="0">
                <anchor moveWithCells="1">
                  <from>
                    <xdr:col>4</xdr:col>
                    <xdr:colOff>0</xdr:colOff>
                    <xdr:row>70</xdr:row>
                    <xdr:rowOff>0</xdr:rowOff>
                  </from>
                  <to>
                    <xdr:col>4</xdr:col>
                    <xdr:colOff>514350</xdr:colOff>
                    <xdr:row>71</xdr:row>
                    <xdr:rowOff>0</xdr:rowOff>
                  </to>
                </anchor>
              </controlPr>
            </control>
          </mc:Choice>
        </mc:AlternateContent>
        <mc:AlternateContent xmlns:mc="http://schemas.openxmlformats.org/markup-compatibility/2006">
          <mc:Choice Requires="x14">
            <control shapeId="45122" r:id="rId69" name="Check Box 66">
              <controlPr defaultSize="0" autoFill="0" autoLine="0" autoPict="0">
                <anchor moveWithCells="1">
                  <from>
                    <xdr:col>4</xdr:col>
                    <xdr:colOff>552450</xdr:colOff>
                    <xdr:row>70</xdr:row>
                    <xdr:rowOff>0</xdr:rowOff>
                  </from>
                  <to>
                    <xdr:col>4</xdr:col>
                    <xdr:colOff>1066800</xdr:colOff>
                    <xdr:row>71</xdr:row>
                    <xdr:rowOff>0</xdr:rowOff>
                  </to>
                </anchor>
              </controlPr>
            </control>
          </mc:Choice>
        </mc:AlternateContent>
        <mc:AlternateContent xmlns:mc="http://schemas.openxmlformats.org/markup-compatibility/2006">
          <mc:Choice Requires="x14">
            <control shapeId="45123" r:id="rId70" name="Check Box 67">
              <controlPr defaultSize="0" autoFill="0" autoLine="0" autoPict="0">
                <anchor moveWithCells="1">
                  <from>
                    <xdr:col>4</xdr:col>
                    <xdr:colOff>1057275</xdr:colOff>
                    <xdr:row>70</xdr:row>
                    <xdr:rowOff>0</xdr:rowOff>
                  </from>
                  <to>
                    <xdr:col>4</xdr:col>
                    <xdr:colOff>1857375</xdr:colOff>
                    <xdr:row>71</xdr:row>
                    <xdr:rowOff>0</xdr:rowOff>
                  </to>
                </anchor>
              </controlPr>
            </control>
          </mc:Choice>
        </mc:AlternateContent>
        <mc:AlternateContent xmlns:mc="http://schemas.openxmlformats.org/markup-compatibility/2006">
          <mc:Choice Requires="x14">
            <control shapeId="45124" r:id="rId71" name="Check Box 68">
              <controlPr defaultSize="0" autoFill="0" autoLine="0" autoPict="0">
                <anchor moveWithCells="1" sizeWithCells="1">
                  <from>
                    <xdr:col>4</xdr:col>
                    <xdr:colOff>38100</xdr:colOff>
                    <xdr:row>50</xdr:row>
                    <xdr:rowOff>161925</xdr:rowOff>
                  </from>
                  <to>
                    <xdr:col>4</xdr:col>
                    <xdr:colOff>666750</xdr:colOff>
                    <xdr:row>50</xdr:row>
                    <xdr:rowOff>495300</xdr:rowOff>
                  </to>
                </anchor>
              </controlPr>
            </control>
          </mc:Choice>
        </mc:AlternateContent>
        <mc:AlternateContent xmlns:mc="http://schemas.openxmlformats.org/markup-compatibility/2006">
          <mc:Choice Requires="x14">
            <control shapeId="45125" r:id="rId72" name="Check Box 69">
              <controlPr defaultSize="0" autoFill="0" autoLine="0" autoPict="0">
                <anchor moveWithCells="1" sizeWithCells="1">
                  <from>
                    <xdr:col>4</xdr:col>
                    <xdr:colOff>714375</xdr:colOff>
                    <xdr:row>50</xdr:row>
                    <xdr:rowOff>161925</xdr:rowOff>
                  </from>
                  <to>
                    <xdr:col>4</xdr:col>
                    <xdr:colOff>1333500</xdr:colOff>
                    <xdr:row>50</xdr:row>
                    <xdr:rowOff>495300</xdr:rowOff>
                  </to>
                </anchor>
              </controlPr>
            </control>
          </mc:Choice>
        </mc:AlternateContent>
        <mc:AlternateContent xmlns:mc="http://schemas.openxmlformats.org/markup-compatibility/2006">
          <mc:Choice Requires="x14">
            <control shapeId="45126" r:id="rId73" name="Check Box 70">
              <controlPr defaultSize="0" autoFill="0" autoLine="0" autoPict="0">
                <anchor moveWithCells="1" sizeWithCells="1">
                  <from>
                    <xdr:col>4</xdr:col>
                    <xdr:colOff>1323975</xdr:colOff>
                    <xdr:row>50</xdr:row>
                    <xdr:rowOff>161925</xdr:rowOff>
                  </from>
                  <to>
                    <xdr:col>4</xdr:col>
                    <xdr:colOff>2295525</xdr:colOff>
                    <xdr:row>50</xdr:row>
                    <xdr:rowOff>495300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695BD5-447C-C746-9513-E1185BD9FC63}">
  <dimension ref="B1:I41"/>
  <sheetViews>
    <sheetView topLeftCell="D13" zoomScale="98" zoomScaleNormal="98" workbookViewId="0">
      <selection activeCell="E30" sqref="E30:H30"/>
    </sheetView>
  </sheetViews>
  <sheetFormatPr defaultColWidth="9.140625" defaultRowHeight="15"/>
  <cols>
    <col min="1" max="2" width="1.85546875" style="149" customWidth="1"/>
    <col min="3" max="3" width="50" style="149" customWidth="1"/>
    <col min="4" max="4" width="29.42578125" style="149" customWidth="1"/>
    <col min="5" max="5" width="19.42578125" style="149" customWidth="1"/>
    <col min="6" max="6" width="21.140625" style="149" customWidth="1"/>
    <col min="7" max="7" width="26.140625" style="149" customWidth="1"/>
    <col min="8" max="8" width="57.42578125" style="149" bestFit="1" customWidth="1"/>
    <col min="9" max="10" width="1.85546875" style="149" customWidth="1"/>
    <col min="11" max="16384" width="9.140625" style="149"/>
  </cols>
  <sheetData>
    <row r="1" spans="2:9" ht="15.75" thickBot="1"/>
    <row r="2" spans="2:9" ht="15.75" thickBot="1">
      <c r="B2" s="173"/>
      <c r="C2" s="172"/>
      <c r="D2" s="172"/>
      <c r="E2" s="172"/>
      <c r="F2" s="172"/>
      <c r="G2" s="172"/>
      <c r="H2" s="172"/>
      <c r="I2" s="171"/>
    </row>
    <row r="3" spans="2:9" ht="21" thickBot="1">
      <c r="B3" s="152"/>
      <c r="C3" s="817" t="s">
        <v>617</v>
      </c>
      <c r="D3" s="818"/>
      <c r="E3" s="818"/>
      <c r="F3" s="818"/>
      <c r="G3" s="818"/>
      <c r="H3" s="819"/>
      <c r="I3" s="161"/>
    </row>
    <row r="4" spans="2:9" ht="14.1" customHeight="1">
      <c r="B4" s="152"/>
      <c r="C4" s="150"/>
      <c r="D4" s="150"/>
      <c r="E4" s="150"/>
      <c r="F4" s="150"/>
      <c r="G4" s="150"/>
      <c r="H4" s="150"/>
      <c r="I4" s="150"/>
    </row>
    <row r="5" spans="2:9">
      <c r="B5" s="152"/>
      <c r="C5" s="150"/>
      <c r="D5" s="150"/>
      <c r="E5" s="150"/>
      <c r="F5" s="150"/>
      <c r="G5" s="150"/>
      <c r="H5" s="150"/>
      <c r="I5" s="161"/>
    </row>
    <row r="6" spans="2:9">
      <c r="B6" s="152"/>
      <c r="C6" s="339" t="s">
        <v>661</v>
      </c>
      <c r="D6" s="150"/>
      <c r="E6" s="150"/>
      <c r="F6" s="150"/>
      <c r="G6" s="150"/>
      <c r="H6" s="150"/>
      <c r="I6" s="161"/>
    </row>
    <row r="7" spans="2:9" ht="15.75" thickBot="1">
      <c r="B7" s="152"/>
      <c r="C7" s="150"/>
      <c r="D7" s="150"/>
      <c r="E7" s="150"/>
      <c r="F7" s="150"/>
      <c r="G7" s="150"/>
      <c r="H7" s="150"/>
      <c r="I7" s="161"/>
    </row>
    <row r="8" spans="2:9" ht="45" customHeight="1" thickBot="1">
      <c r="B8" s="152"/>
      <c r="C8" s="791" t="s">
        <v>616</v>
      </c>
      <c r="D8" s="792"/>
      <c r="E8" s="820" t="s">
        <v>985</v>
      </c>
      <c r="F8" s="820"/>
      <c r="G8" s="820"/>
      <c r="H8" s="821"/>
      <c r="I8" s="161"/>
    </row>
    <row r="9" spans="2:9" ht="45" customHeight="1" thickBot="1">
      <c r="B9" s="152"/>
      <c r="C9" s="789" t="s">
        <v>920</v>
      </c>
      <c r="D9" s="790"/>
      <c r="E9" s="820" t="s">
        <v>984</v>
      </c>
      <c r="F9" s="820"/>
      <c r="G9" s="820"/>
      <c r="H9" s="821"/>
      <c r="I9" s="161"/>
    </row>
    <row r="10" spans="2:9" ht="15" customHeight="1" thickBot="1">
      <c r="B10" s="152"/>
      <c r="C10" s="815"/>
      <c r="D10" s="815"/>
      <c r="E10" s="816"/>
      <c r="F10" s="816"/>
      <c r="G10" s="816"/>
      <c r="H10" s="816"/>
      <c r="I10" s="161"/>
    </row>
    <row r="11" spans="2:9" ht="30" customHeight="1">
      <c r="B11" s="152"/>
      <c r="C11" s="772" t="s">
        <v>615</v>
      </c>
      <c r="D11" s="822"/>
      <c r="E11" s="822"/>
      <c r="F11" s="822"/>
      <c r="G11" s="822"/>
      <c r="H11" s="823"/>
      <c r="I11" s="161"/>
    </row>
    <row r="12" spans="2:9" ht="28.5">
      <c r="B12" s="152"/>
      <c r="C12" s="170" t="s">
        <v>685</v>
      </c>
      <c r="D12" s="169" t="s">
        <v>686</v>
      </c>
      <c r="E12" s="169" t="s">
        <v>232</v>
      </c>
      <c r="F12" s="169" t="s">
        <v>231</v>
      </c>
      <c r="G12" s="169" t="s">
        <v>614</v>
      </c>
      <c r="H12" s="168" t="s">
        <v>613</v>
      </c>
      <c r="I12" s="161"/>
    </row>
    <row r="13" spans="2:9" ht="30" customHeight="1">
      <c r="B13" s="152"/>
      <c r="C13" s="167"/>
      <c r="D13" s="166"/>
      <c r="E13" s="167"/>
      <c r="F13" s="166"/>
      <c r="G13" s="165"/>
      <c r="H13" s="165"/>
      <c r="I13" s="161"/>
    </row>
    <row r="14" spans="2:9" ht="30" customHeight="1" thickBot="1">
      <c r="B14" s="152"/>
      <c r="C14" s="164"/>
      <c r="D14" s="163"/>
      <c r="E14" s="163"/>
      <c r="F14" s="163"/>
      <c r="G14" s="163"/>
      <c r="H14" s="162"/>
      <c r="I14" s="161"/>
    </row>
    <row r="15" spans="2:9">
      <c r="B15" s="152"/>
      <c r="C15" s="150"/>
      <c r="D15" s="150"/>
      <c r="E15" s="150"/>
      <c r="F15" s="150"/>
      <c r="G15" s="150"/>
      <c r="H15" s="150"/>
      <c r="I15" s="161"/>
    </row>
    <row r="16" spans="2:9">
      <c r="B16" s="152"/>
      <c r="C16" s="338"/>
      <c r="D16" s="150"/>
      <c r="E16" s="150"/>
      <c r="F16" s="150"/>
      <c r="G16" s="150"/>
      <c r="H16" s="150"/>
      <c r="I16" s="161"/>
    </row>
    <row r="17" spans="2:9">
      <c r="B17" s="152"/>
      <c r="C17" s="339" t="s">
        <v>662</v>
      </c>
      <c r="D17" s="150"/>
      <c r="E17" s="150"/>
      <c r="F17" s="150"/>
      <c r="G17" s="150"/>
      <c r="H17" s="150"/>
      <c r="I17" s="161"/>
    </row>
    <row r="18" spans="2:9" ht="15.75" thickBot="1">
      <c r="B18" s="152"/>
      <c r="C18" s="339"/>
      <c r="D18" s="150"/>
      <c r="E18" s="150"/>
      <c r="F18" s="150"/>
      <c r="G18" s="150"/>
      <c r="H18" s="150"/>
      <c r="I18" s="161"/>
    </row>
    <row r="19" spans="2:9" ht="30" customHeight="1">
      <c r="B19" s="152"/>
      <c r="C19" s="824" t="s">
        <v>687</v>
      </c>
      <c r="D19" s="825"/>
      <c r="E19" s="825"/>
      <c r="F19" s="825"/>
      <c r="G19" s="825"/>
      <c r="H19" s="826"/>
      <c r="I19" s="161"/>
    </row>
    <row r="20" spans="2:9" ht="30" customHeight="1" thickBot="1">
      <c r="B20" s="152"/>
      <c r="C20" s="827" t="s">
        <v>688</v>
      </c>
      <c r="D20" s="828"/>
      <c r="E20" s="828" t="s">
        <v>613</v>
      </c>
      <c r="F20" s="828"/>
      <c r="G20" s="828"/>
      <c r="H20" s="829"/>
      <c r="I20" s="161"/>
    </row>
    <row r="21" spans="2:9" ht="30" customHeight="1">
      <c r="B21" s="152"/>
      <c r="C21" s="830" t="s">
        <v>772</v>
      </c>
      <c r="D21" s="774"/>
      <c r="E21" s="831"/>
      <c r="F21" s="832"/>
      <c r="G21" s="832"/>
      <c r="H21" s="833"/>
      <c r="I21" s="161"/>
    </row>
    <row r="22" spans="2:9" ht="30" customHeight="1" thickBot="1">
      <c r="B22" s="152"/>
      <c r="C22" s="834"/>
      <c r="D22" s="835"/>
      <c r="E22" s="806"/>
      <c r="F22" s="806"/>
      <c r="G22" s="806"/>
      <c r="H22" s="807"/>
      <c r="I22" s="161"/>
    </row>
    <row r="23" spans="2:9">
      <c r="B23" s="152"/>
      <c r="C23" s="150"/>
      <c r="D23" s="150"/>
      <c r="E23" s="150"/>
      <c r="F23" s="150"/>
      <c r="G23" s="150"/>
      <c r="H23" s="150"/>
      <c r="I23" s="161"/>
    </row>
    <row r="24" spans="2:9">
      <c r="B24" s="152"/>
      <c r="C24" s="150"/>
      <c r="D24" s="150"/>
      <c r="E24" s="150"/>
      <c r="F24" s="150"/>
      <c r="G24" s="150"/>
      <c r="H24" s="150"/>
      <c r="I24" s="161"/>
    </row>
    <row r="25" spans="2:9">
      <c r="B25" s="152"/>
      <c r="C25" s="339" t="s">
        <v>612</v>
      </c>
      <c r="D25" s="339"/>
      <c r="E25" s="150"/>
      <c r="F25" s="150"/>
      <c r="G25" s="150"/>
      <c r="H25" s="150"/>
      <c r="I25" s="161"/>
    </row>
    <row r="26" spans="2:9" ht="15.75" thickBot="1">
      <c r="B26" s="152"/>
      <c r="C26" s="340"/>
      <c r="D26" s="150"/>
      <c r="E26" s="150"/>
      <c r="F26" s="150"/>
      <c r="G26" s="150"/>
      <c r="H26" s="150"/>
      <c r="I26" s="161"/>
    </row>
    <row r="27" spans="2:9" ht="96.95" customHeight="1">
      <c r="B27" s="152"/>
      <c r="C27" s="791" t="s">
        <v>611</v>
      </c>
      <c r="D27" s="792"/>
      <c r="E27" s="836" t="s">
        <v>1094</v>
      </c>
      <c r="F27" s="820"/>
      <c r="G27" s="820"/>
      <c r="H27" s="821"/>
      <c r="I27" s="161"/>
    </row>
    <row r="28" spans="2:9" ht="45" customHeight="1">
      <c r="B28" s="152"/>
      <c r="C28" s="780" t="s">
        <v>610</v>
      </c>
      <c r="D28" s="781"/>
      <c r="E28" s="837" t="s">
        <v>1095</v>
      </c>
      <c r="F28" s="837"/>
      <c r="G28" s="837"/>
      <c r="H28" s="838"/>
      <c r="I28" s="161"/>
    </row>
    <row r="29" spans="2:9" ht="171.6" customHeight="1">
      <c r="B29" s="152"/>
      <c r="C29" s="780" t="s">
        <v>689</v>
      </c>
      <c r="D29" s="781"/>
      <c r="E29" s="837" t="s">
        <v>1012</v>
      </c>
      <c r="F29" s="839"/>
      <c r="G29" s="839"/>
      <c r="H29" s="840"/>
      <c r="I29" s="161"/>
    </row>
    <row r="30" spans="2:9" ht="119.1" customHeight="1">
      <c r="B30" s="152"/>
      <c r="C30" s="780" t="s">
        <v>690</v>
      </c>
      <c r="D30" s="781"/>
      <c r="E30" s="837" t="s">
        <v>1013</v>
      </c>
      <c r="F30" s="837"/>
      <c r="G30" s="837"/>
      <c r="H30" s="838"/>
      <c r="I30" s="161"/>
    </row>
    <row r="31" spans="2:9" ht="45" customHeight="1" thickBot="1">
      <c r="B31" s="152"/>
      <c r="C31" s="789" t="s">
        <v>609</v>
      </c>
      <c r="D31" s="790"/>
      <c r="E31" s="841" t="s">
        <v>18</v>
      </c>
      <c r="F31" s="841"/>
      <c r="G31" s="841"/>
      <c r="H31" s="842"/>
      <c r="I31" s="161"/>
    </row>
    <row r="32" spans="2:9" customFormat="1" ht="15" customHeight="1">
      <c r="B32" s="65"/>
      <c r="C32" s="84"/>
      <c r="D32" s="84"/>
      <c r="E32" s="84"/>
      <c r="F32" s="84"/>
      <c r="G32" s="84"/>
      <c r="H32" s="84"/>
      <c r="I32" s="67"/>
    </row>
    <row r="33" spans="2:9">
      <c r="B33" s="152"/>
      <c r="C33" s="338"/>
      <c r="D33" s="150"/>
      <c r="E33" s="150"/>
      <c r="F33" s="150"/>
      <c r="G33" s="150"/>
      <c r="H33" s="150"/>
      <c r="I33" s="161"/>
    </row>
    <row r="34" spans="2:9">
      <c r="B34" s="152"/>
      <c r="C34" s="339" t="s">
        <v>608</v>
      </c>
      <c r="D34" s="150"/>
      <c r="E34" s="150"/>
      <c r="F34" s="150"/>
      <c r="G34" s="150"/>
      <c r="H34" s="150"/>
      <c r="I34" s="161"/>
    </row>
    <row r="35" spans="2:9" ht="15.75" thickBot="1">
      <c r="B35" s="152"/>
      <c r="C35" s="339"/>
      <c r="D35" s="150"/>
      <c r="E35" s="150"/>
      <c r="F35" s="150"/>
      <c r="G35" s="150"/>
      <c r="H35" s="150"/>
      <c r="I35" s="161"/>
    </row>
    <row r="36" spans="2:9" ht="45" customHeight="1">
      <c r="B36" s="152"/>
      <c r="C36" s="791" t="s">
        <v>660</v>
      </c>
      <c r="D36" s="792"/>
      <c r="E36" s="848"/>
      <c r="F36" s="848"/>
      <c r="G36" s="848"/>
      <c r="H36" s="849"/>
      <c r="I36" s="161"/>
    </row>
    <row r="37" spans="2:9" ht="79.5" customHeight="1">
      <c r="B37" s="152"/>
      <c r="C37" s="827" t="s">
        <v>691</v>
      </c>
      <c r="D37" s="828"/>
      <c r="E37" s="850" t="s">
        <v>1015</v>
      </c>
      <c r="F37" s="850"/>
      <c r="G37" s="850"/>
      <c r="H37" s="851"/>
      <c r="I37" s="161"/>
    </row>
    <row r="38" spans="2:9" ht="45" customHeight="1">
      <c r="B38" s="152"/>
      <c r="C38" s="852"/>
      <c r="D38" s="853"/>
      <c r="E38" s="831"/>
      <c r="F38" s="832"/>
      <c r="G38" s="832"/>
      <c r="H38" s="833"/>
      <c r="I38" s="161"/>
    </row>
    <row r="39" spans="2:9" ht="45" customHeight="1" thickBot="1">
      <c r="B39" s="152"/>
      <c r="C39" s="843"/>
      <c r="D39" s="844"/>
      <c r="E39" s="845"/>
      <c r="F39" s="846"/>
      <c r="G39" s="846"/>
      <c r="H39" s="847"/>
      <c r="I39" s="161"/>
    </row>
    <row r="40" spans="2:9">
      <c r="B40" s="152"/>
      <c r="C40" s="150"/>
      <c r="D40" s="150"/>
      <c r="E40" s="150"/>
      <c r="F40" s="150"/>
      <c r="G40" s="150"/>
      <c r="H40" s="150"/>
      <c r="I40" s="161"/>
    </row>
    <row r="41" spans="2:9" ht="15.75" thickBot="1">
      <c r="B41" s="160"/>
      <c r="C41" s="159"/>
      <c r="D41" s="159"/>
      <c r="E41" s="159"/>
      <c r="F41" s="159"/>
      <c r="G41" s="159"/>
      <c r="H41" s="159"/>
      <c r="I41" s="158"/>
    </row>
  </sheetData>
  <mergeCells count="33">
    <mergeCell ref="C39:D39"/>
    <mergeCell ref="E39:H39"/>
    <mergeCell ref="C36:D36"/>
    <mergeCell ref="E36:H36"/>
    <mergeCell ref="C37:D37"/>
    <mergeCell ref="E37:H37"/>
    <mergeCell ref="C38:D38"/>
    <mergeCell ref="E38:H38"/>
    <mergeCell ref="C29:D29"/>
    <mergeCell ref="E29:H29"/>
    <mergeCell ref="C30:D30"/>
    <mergeCell ref="E30:H30"/>
    <mergeCell ref="C31:D31"/>
    <mergeCell ref="E31:H31"/>
    <mergeCell ref="C22:D22"/>
    <mergeCell ref="E22:H22"/>
    <mergeCell ref="C27:D27"/>
    <mergeCell ref="E27:H27"/>
    <mergeCell ref="C28:D28"/>
    <mergeCell ref="E28:H28"/>
    <mergeCell ref="C11:H11"/>
    <mergeCell ref="C19:H19"/>
    <mergeCell ref="C20:D20"/>
    <mergeCell ref="E20:H20"/>
    <mergeCell ref="C21:D21"/>
    <mergeCell ref="E21:H21"/>
    <mergeCell ref="C10:D10"/>
    <mergeCell ref="E10:H10"/>
    <mergeCell ref="C3:H3"/>
    <mergeCell ref="C8:D8"/>
    <mergeCell ref="E8:H8"/>
    <mergeCell ref="C9:D9"/>
    <mergeCell ref="E9:H9"/>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46081" r:id="rId4" name="Check Box 1">
              <controlPr defaultSize="0" autoFill="0" autoLine="0" autoPict="0">
                <anchor moveWithCells="1">
                  <from>
                    <xdr:col>4</xdr:col>
                    <xdr:colOff>0</xdr:colOff>
                    <xdr:row>35</xdr:row>
                    <xdr:rowOff>0</xdr:rowOff>
                  </from>
                  <to>
                    <xdr:col>4</xdr:col>
                    <xdr:colOff>485775</xdr:colOff>
                    <xdr:row>36</xdr:row>
                    <xdr:rowOff>0</xdr:rowOff>
                  </to>
                </anchor>
              </controlPr>
            </control>
          </mc:Choice>
        </mc:AlternateContent>
        <mc:AlternateContent xmlns:mc="http://schemas.openxmlformats.org/markup-compatibility/2006">
          <mc:Choice Requires="x14">
            <control shapeId="46082" r:id="rId5" name="Check Box 2">
              <controlPr defaultSize="0" autoFill="0" autoLine="0" autoPict="0">
                <anchor moveWithCells="1">
                  <from>
                    <xdr:col>4</xdr:col>
                    <xdr:colOff>523875</xdr:colOff>
                    <xdr:row>35</xdr:row>
                    <xdr:rowOff>0</xdr:rowOff>
                  </from>
                  <to>
                    <xdr:col>4</xdr:col>
                    <xdr:colOff>1019175</xdr:colOff>
                    <xdr:row>36</xdr:row>
                    <xdr:rowOff>0</xdr:rowOff>
                  </to>
                </anchor>
              </controlPr>
            </control>
          </mc:Choice>
        </mc:AlternateContent>
        <mc:AlternateContent xmlns:mc="http://schemas.openxmlformats.org/markup-compatibility/2006">
          <mc:Choice Requires="x14">
            <control shapeId="46083" r:id="rId6" name="Check Box 3">
              <controlPr defaultSize="0" autoFill="0" autoLine="0" autoPict="0">
                <anchor moveWithCells="1">
                  <from>
                    <xdr:col>4</xdr:col>
                    <xdr:colOff>1009650</xdr:colOff>
                    <xdr:row>35</xdr:row>
                    <xdr:rowOff>0</xdr:rowOff>
                  </from>
                  <to>
                    <xdr:col>5</xdr:col>
                    <xdr:colOff>476250</xdr:colOff>
                    <xdr:row>36</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58126-F849-430A-92FE-F64092EBD7F5}">
  <dimension ref="B1:F34"/>
  <sheetViews>
    <sheetView zoomScale="80" zoomScaleNormal="80" workbookViewId="0">
      <selection activeCell="D12" sqref="D12"/>
    </sheetView>
  </sheetViews>
  <sheetFormatPr defaultColWidth="9.140625" defaultRowHeight="15"/>
  <cols>
    <col min="1" max="2" width="1.85546875" style="1" customWidth="1"/>
    <col min="3" max="3" width="11.42578125" style="174" customWidth="1"/>
    <col min="4" max="4" width="116" style="15" customWidth="1"/>
    <col min="5" max="6" width="1.85546875" style="1" customWidth="1"/>
    <col min="7" max="7" width="22.42578125" style="1" customWidth="1"/>
    <col min="8" max="16384" width="9.140625" style="1"/>
  </cols>
  <sheetData>
    <row r="1" spans="2:6" ht="10.5" customHeight="1" thickBot="1"/>
    <row r="2" spans="2:6" ht="15.75" thickBot="1">
      <c r="B2" s="191"/>
      <c r="C2" s="190"/>
      <c r="D2" s="189"/>
      <c r="E2" s="188"/>
    </row>
    <row r="3" spans="2:6" ht="21" thickBot="1">
      <c r="B3" s="182"/>
      <c r="C3" s="767" t="s">
        <v>637</v>
      </c>
      <c r="D3" s="769"/>
      <c r="E3" s="180"/>
    </row>
    <row r="4" spans="2:6" ht="20.25">
      <c r="B4" s="182"/>
      <c r="C4" s="187"/>
      <c r="D4" s="187"/>
      <c r="E4" s="180"/>
    </row>
    <row r="5" spans="2:6" ht="20.25">
      <c r="B5" s="182"/>
      <c r="C5" s="133" t="s">
        <v>636</v>
      </c>
      <c r="D5" s="187"/>
      <c r="E5" s="180"/>
    </row>
    <row r="6" spans="2:6" ht="15.75" thickBot="1">
      <c r="B6" s="182"/>
      <c r="C6" s="51"/>
      <c r="D6" s="146"/>
      <c r="E6" s="180"/>
    </row>
    <row r="7" spans="2:6" ht="30" customHeight="1">
      <c r="B7" s="182"/>
      <c r="C7" s="185" t="s">
        <v>624</v>
      </c>
      <c r="D7" s="184" t="s">
        <v>623</v>
      </c>
      <c r="E7" s="180"/>
    </row>
    <row r="8" spans="2:6" ht="45">
      <c r="B8" s="182"/>
      <c r="C8" s="170">
        <v>1</v>
      </c>
      <c r="D8" s="137" t="s">
        <v>635</v>
      </c>
      <c r="E8" s="180"/>
      <c r="F8" s="175"/>
    </row>
    <row r="9" spans="2:6">
      <c r="B9" s="182"/>
      <c r="C9" s="170">
        <v>2</v>
      </c>
      <c r="D9" s="137" t="s">
        <v>634</v>
      </c>
      <c r="E9" s="180"/>
    </row>
    <row r="10" spans="2:6" ht="69.75" customHeight="1">
      <c r="B10" s="182"/>
      <c r="C10" s="170">
        <v>3</v>
      </c>
      <c r="D10" s="137" t="s">
        <v>633</v>
      </c>
      <c r="E10" s="180"/>
    </row>
    <row r="11" spans="2:6">
      <c r="B11" s="182"/>
      <c r="C11" s="170">
        <v>4</v>
      </c>
      <c r="D11" s="137" t="s">
        <v>632</v>
      </c>
      <c r="E11" s="180"/>
    </row>
    <row r="12" spans="2:6" ht="30">
      <c r="B12" s="182"/>
      <c r="C12" s="170">
        <v>5</v>
      </c>
      <c r="D12" s="137" t="s">
        <v>631</v>
      </c>
      <c r="E12" s="180"/>
    </row>
    <row r="13" spans="2:6">
      <c r="B13" s="182"/>
      <c r="C13" s="170">
        <v>6</v>
      </c>
      <c r="D13" s="137" t="s">
        <v>630</v>
      </c>
      <c r="E13" s="180"/>
    </row>
    <row r="14" spans="2:6" ht="30">
      <c r="B14" s="182"/>
      <c r="C14" s="170">
        <v>7</v>
      </c>
      <c r="D14" s="137" t="s">
        <v>629</v>
      </c>
      <c r="E14" s="180"/>
    </row>
    <row r="15" spans="2:6">
      <c r="B15" s="182"/>
      <c r="C15" s="170">
        <v>8</v>
      </c>
      <c r="D15" s="137" t="s">
        <v>628</v>
      </c>
      <c r="E15" s="180"/>
    </row>
    <row r="16" spans="2:6">
      <c r="B16" s="182"/>
      <c r="C16" s="170">
        <v>9</v>
      </c>
      <c r="D16" s="137" t="s">
        <v>627</v>
      </c>
      <c r="E16" s="180"/>
    </row>
    <row r="17" spans="2:5">
      <c r="B17" s="182"/>
      <c r="C17" s="170">
        <v>10</v>
      </c>
      <c r="D17" s="183" t="s">
        <v>626</v>
      </c>
      <c r="E17" s="180"/>
    </row>
    <row r="18" spans="2:5" ht="30.75" thickBot="1">
      <c r="B18" s="182"/>
      <c r="C18" s="181">
        <v>11</v>
      </c>
      <c r="D18" s="153" t="s">
        <v>975</v>
      </c>
      <c r="E18" s="180"/>
    </row>
    <row r="19" spans="2:5">
      <c r="B19" s="182"/>
      <c r="C19" s="186"/>
      <c r="D19" s="143"/>
      <c r="E19" s="180"/>
    </row>
    <row r="20" spans="2:5">
      <c r="B20" s="182"/>
      <c r="C20" s="133" t="s">
        <v>625</v>
      </c>
      <c r="D20" s="143"/>
      <c r="E20" s="180"/>
    </row>
    <row r="21" spans="2:5" ht="15.75" thickBot="1">
      <c r="B21" s="182"/>
      <c r="C21" s="51"/>
      <c r="D21" s="143"/>
      <c r="E21" s="180"/>
    </row>
    <row r="22" spans="2:5" ht="30" customHeight="1">
      <c r="B22" s="182"/>
      <c r="C22" s="185" t="s">
        <v>624</v>
      </c>
      <c r="D22" s="184" t="s">
        <v>623</v>
      </c>
      <c r="E22" s="180"/>
    </row>
    <row r="23" spans="2:5">
      <c r="B23" s="182"/>
      <c r="C23" s="170">
        <v>1</v>
      </c>
      <c r="D23" s="183" t="s">
        <v>622</v>
      </c>
      <c r="E23" s="180"/>
    </row>
    <row r="24" spans="2:5">
      <c r="B24" s="182"/>
      <c r="C24" s="170">
        <v>2</v>
      </c>
      <c r="D24" s="137" t="s">
        <v>621</v>
      </c>
      <c r="E24" s="180"/>
    </row>
    <row r="25" spans="2:5">
      <c r="B25" s="182"/>
      <c r="C25" s="170">
        <v>3</v>
      </c>
      <c r="D25" s="137" t="s">
        <v>620</v>
      </c>
      <c r="E25" s="180"/>
    </row>
    <row r="26" spans="2:5">
      <c r="B26" s="182"/>
      <c r="C26" s="170">
        <v>4</v>
      </c>
      <c r="D26" s="137" t="s">
        <v>619</v>
      </c>
      <c r="E26" s="180"/>
    </row>
    <row r="27" spans="2:5">
      <c r="B27" s="182"/>
      <c r="C27" s="170">
        <v>5</v>
      </c>
      <c r="D27" s="137" t="s">
        <v>618</v>
      </c>
      <c r="E27" s="180"/>
    </row>
    <row r="28" spans="2:5" ht="45.75" thickBot="1">
      <c r="B28" s="182"/>
      <c r="C28" s="181">
        <v>6</v>
      </c>
      <c r="D28" s="153" t="s">
        <v>976</v>
      </c>
      <c r="E28" s="180"/>
    </row>
    <row r="29" spans="2:5" ht="15.75" thickBot="1">
      <c r="B29" s="179"/>
      <c r="C29" s="178"/>
      <c r="D29" s="177"/>
      <c r="E29" s="176"/>
    </row>
    <row r="30" spans="2:5">
      <c r="D30" s="175"/>
    </row>
    <row r="31" spans="2:5">
      <c r="D31" s="175"/>
    </row>
    <row r="32" spans="2:5">
      <c r="D32" s="175"/>
    </row>
    <row r="33" spans="4:4">
      <c r="D33" s="175"/>
    </row>
    <row r="34" spans="4:4">
      <c r="D34" s="175"/>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sheetPr>
  <dimension ref="A1:BB111"/>
  <sheetViews>
    <sheetView topLeftCell="J22" zoomScale="70" zoomScaleNormal="70" zoomScalePageLayoutView="80" workbookViewId="0">
      <selection activeCell="J8" sqref="J8"/>
    </sheetView>
  </sheetViews>
  <sheetFormatPr defaultColWidth="8.85546875" defaultRowHeight="15"/>
  <cols>
    <col min="1" max="1" width="2.140625" customWidth="1"/>
    <col min="2" max="2" width="2.42578125" customWidth="1"/>
    <col min="3" max="3" width="22.42578125" style="8" customWidth="1"/>
    <col min="4" max="4" width="28.42578125" customWidth="1"/>
    <col min="5" max="5" width="37.42578125" customWidth="1"/>
    <col min="6" max="6" width="16.140625" customWidth="1"/>
    <col min="7" max="7" width="12.140625" customWidth="1"/>
    <col min="8" max="8" width="18.85546875" customWidth="1"/>
    <col min="9" max="9" width="24.140625" customWidth="1"/>
    <col min="10" max="10" width="158.42578125" customWidth="1"/>
    <col min="11" max="11" width="13.85546875" customWidth="1"/>
    <col min="12" max="12" width="2.42578125" customWidth="1"/>
    <col min="13" max="13" width="2" customWidth="1"/>
    <col min="14" max="14" width="40.42578125" customWidth="1"/>
  </cols>
  <sheetData>
    <row r="1" spans="1:54" ht="15.75" thickBot="1">
      <c r="A1" s="1"/>
      <c r="B1" s="1"/>
      <c r="C1" s="14"/>
      <c r="D1" s="1"/>
      <c r="E1" s="1"/>
      <c r="F1" s="1"/>
      <c r="G1" s="1"/>
      <c r="H1" s="1"/>
      <c r="I1" s="1"/>
      <c r="L1" s="1"/>
    </row>
    <row r="2" spans="1:54" ht="15.75" thickBot="1">
      <c r="A2" s="1"/>
      <c r="B2" s="23"/>
      <c r="C2" s="24"/>
      <c r="D2" s="25"/>
      <c r="E2" s="25"/>
      <c r="F2" s="25"/>
      <c r="G2" s="25"/>
      <c r="H2" s="25"/>
      <c r="I2" s="25"/>
      <c r="J2" s="63"/>
      <c r="K2" s="63"/>
      <c r="L2" s="26"/>
    </row>
    <row r="3" spans="1:54" ht="21" thickBot="1">
      <c r="A3" s="1"/>
      <c r="B3" s="65"/>
      <c r="C3" s="697" t="s">
        <v>239</v>
      </c>
      <c r="D3" s="698"/>
      <c r="E3" s="698"/>
      <c r="F3" s="698"/>
      <c r="G3" s="698"/>
      <c r="H3" s="698"/>
      <c r="I3" s="698"/>
      <c r="J3" s="698"/>
      <c r="K3" s="699"/>
      <c r="L3" s="66"/>
    </row>
    <row r="4" spans="1:54" ht="15" customHeight="1">
      <c r="A4" s="1"/>
      <c r="B4" s="27"/>
      <c r="C4" s="899" t="s">
        <v>692</v>
      </c>
      <c r="D4" s="899"/>
      <c r="E4" s="899"/>
      <c r="F4" s="899"/>
      <c r="G4" s="899"/>
      <c r="H4" s="899"/>
      <c r="I4" s="899"/>
      <c r="J4" s="899"/>
      <c r="K4" s="899"/>
      <c r="L4" s="28"/>
    </row>
    <row r="5" spans="1:54" ht="15" customHeight="1" thickBot="1">
      <c r="A5" s="1"/>
      <c r="B5" s="27"/>
      <c r="C5" s="860" t="s">
        <v>709</v>
      </c>
      <c r="D5" s="860"/>
      <c r="E5" s="860"/>
      <c r="F5" s="860"/>
      <c r="G5" s="860"/>
      <c r="H5" s="860"/>
      <c r="I5" s="860"/>
      <c r="J5" s="860"/>
      <c r="K5" s="860"/>
      <c r="L5" s="28"/>
    </row>
    <row r="6" spans="1:54">
      <c r="A6" s="1"/>
      <c r="B6" s="27"/>
      <c r="C6" s="29"/>
      <c r="D6" s="30"/>
      <c r="E6" s="30"/>
      <c r="F6" s="25"/>
      <c r="G6" s="25"/>
      <c r="H6" s="25"/>
      <c r="I6" s="25"/>
      <c r="J6" s="25"/>
      <c r="K6" s="84"/>
      <c r="L6" s="28"/>
    </row>
    <row r="7" spans="1:54" ht="13.5" customHeight="1" thickBot="1">
      <c r="A7" s="1"/>
      <c r="B7" s="27"/>
      <c r="C7" s="29"/>
      <c r="D7" s="871" t="s">
        <v>718</v>
      </c>
      <c r="E7" s="871"/>
      <c r="F7" s="871" t="s">
        <v>673</v>
      </c>
      <c r="G7" s="871"/>
      <c r="H7" s="872" t="s">
        <v>243</v>
      </c>
      <c r="I7" s="872"/>
      <c r="J7" s="83" t="s">
        <v>244</v>
      </c>
      <c r="K7" s="83" t="s">
        <v>225</v>
      </c>
      <c r="L7" s="28"/>
    </row>
    <row r="8" spans="1:54" s="8" customFormat="1" ht="287.10000000000002" customHeight="1" thickBot="1">
      <c r="A8" s="14"/>
      <c r="B8" s="31"/>
      <c r="C8" s="226" t="s">
        <v>672</v>
      </c>
      <c r="D8" s="887" t="s">
        <v>802</v>
      </c>
      <c r="E8" s="888"/>
      <c r="F8" s="887" t="s">
        <v>805</v>
      </c>
      <c r="G8" s="888"/>
      <c r="H8" s="900" t="s">
        <v>991</v>
      </c>
      <c r="I8" s="901"/>
      <c r="J8" s="635" t="s">
        <v>1096</v>
      </c>
      <c r="K8" s="624" t="s">
        <v>20</v>
      </c>
      <c r="L8" s="32"/>
      <c r="N8"/>
      <c r="O8"/>
      <c r="P8"/>
      <c r="Q8"/>
      <c r="R8"/>
      <c r="S8"/>
      <c r="T8"/>
      <c r="U8"/>
      <c r="V8"/>
      <c r="W8"/>
      <c r="X8"/>
      <c r="Y8"/>
      <c r="Z8"/>
      <c r="AA8"/>
      <c r="AB8"/>
      <c r="AC8"/>
      <c r="AD8"/>
      <c r="AE8"/>
      <c r="AF8"/>
      <c r="AG8"/>
      <c r="AH8"/>
      <c r="AI8"/>
      <c r="AJ8"/>
      <c r="AK8"/>
      <c r="AL8"/>
      <c r="AM8"/>
      <c r="AN8"/>
      <c r="AO8"/>
      <c r="AP8"/>
      <c r="AQ8"/>
      <c r="AR8"/>
      <c r="AS8"/>
      <c r="AT8"/>
      <c r="AU8"/>
      <c r="AV8"/>
      <c r="AW8"/>
      <c r="AX8"/>
      <c r="AY8"/>
      <c r="AZ8"/>
      <c r="BA8"/>
      <c r="BB8"/>
    </row>
    <row r="9" spans="1:54" s="8" customFormat="1" ht="64.5" customHeight="1" thickBot="1">
      <c r="A9" s="14"/>
      <c r="B9" s="31"/>
      <c r="C9" s="82"/>
      <c r="D9" s="887" t="s">
        <v>803</v>
      </c>
      <c r="E9" s="888"/>
      <c r="F9" s="887" t="s">
        <v>805</v>
      </c>
      <c r="G9" s="888"/>
      <c r="H9" s="900" t="s">
        <v>939</v>
      </c>
      <c r="I9" s="901"/>
      <c r="J9" s="636" t="s">
        <v>1047</v>
      </c>
      <c r="K9" s="624" t="s">
        <v>20</v>
      </c>
      <c r="L9" s="32"/>
      <c r="N9"/>
      <c r="O9"/>
      <c r="P9"/>
      <c r="Q9"/>
      <c r="R9"/>
      <c r="S9"/>
      <c r="T9"/>
      <c r="U9"/>
      <c r="V9"/>
      <c r="W9"/>
      <c r="X9"/>
      <c r="Y9"/>
      <c r="Z9"/>
      <c r="AA9"/>
      <c r="AB9"/>
      <c r="AC9"/>
      <c r="AD9"/>
      <c r="AE9"/>
      <c r="AF9"/>
      <c r="AG9"/>
      <c r="AH9"/>
      <c r="AI9"/>
      <c r="AJ9"/>
      <c r="AK9"/>
      <c r="AL9"/>
      <c r="AM9"/>
      <c r="AN9"/>
      <c r="AO9"/>
      <c r="AP9"/>
      <c r="AQ9"/>
      <c r="AR9"/>
      <c r="AS9"/>
      <c r="AT9"/>
      <c r="AU9"/>
      <c r="AV9"/>
      <c r="AW9"/>
      <c r="AX9"/>
      <c r="AY9"/>
      <c r="AZ9"/>
      <c r="BA9"/>
      <c r="BB9"/>
    </row>
    <row r="10" spans="1:54" s="8" customFormat="1" ht="189.6" customHeight="1" thickBot="1">
      <c r="A10" s="14"/>
      <c r="B10" s="31"/>
      <c r="C10" s="82"/>
      <c r="D10" s="887" t="s">
        <v>804</v>
      </c>
      <c r="E10" s="888"/>
      <c r="F10" s="887" t="s">
        <v>805</v>
      </c>
      <c r="G10" s="888"/>
      <c r="H10" s="900" t="s">
        <v>948</v>
      </c>
      <c r="I10" s="901"/>
      <c r="J10" s="625" t="s">
        <v>1097</v>
      </c>
      <c r="K10" s="624" t="s">
        <v>20</v>
      </c>
      <c r="L10" s="32"/>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row>
    <row r="11" spans="1:54" s="8" customFormat="1" ht="18.75" customHeight="1" thickBot="1">
      <c r="A11" s="14"/>
      <c r="B11" s="31"/>
      <c r="C11" s="80"/>
      <c r="D11" s="317"/>
      <c r="E11" s="317"/>
      <c r="F11" s="317"/>
      <c r="G11" s="317"/>
      <c r="H11" s="317"/>
      <c r="I11" s="317"/>
      <c r="J11" s="626" t="s">
        <v>240</v>
      </c>
      <c r="K11" s="627" t="s">
        <v>20</v>
      </c>
      <c r="L11" s="32"/>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row>
    <row r="12" spans="1:54" s="8" customFormat="1" ht="18.75" customHeight="1">
      <c r="A12" s="14"/>
      <c r="B12" s="31"/>
      <c r="C12" s="80"/>
      <c r="D12" s="317"/>
      <c r="E12" s="317"/>
      <c r="F12" s="317"/>
      <c r="G12" s="317"/>
      <c r="H12" s="317"/>
      <c r="I12" s="317"/>
      <c r="J12" s="626"/>
      <c r="K12" s="319"/>
      <c r="L12" s="3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row>
    <row r="13" spans="1:54" s="8" customFormat="1" ht="15.75" thickBot="1">
      <c r="A13" s="14"/>
      <c r="B13" s="31"/>
      <c r="C13" s="80"/>
      <c r="D13" s="905" t="s">
        <v>977</v>
      </c>
      <c r="E13" s="905"/>
      <c r="F13" s="905"/>
      <c r="G13" s="905"/>
      <c r="H13" s="905"/>
      <c r="I13" s="905"/>
      <c r="J13" s="905"/>
      <c r="K13" s="905"/>
      <c r="L13" s="32"/>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row>
    <row r="14" spans="1:54" s="8" customFormat="1" ht="15.75" thickBot="1">
      <c r="A14" s="14"/>
      <c r="B14" s="31"/>
      <c r="C14" s="80"/>
      <c r="D14" s="59" t="s">
        <v>57</v>
      </c>
      <c r="E14" s="902" t="s">
        <v>806</v>
      </c>
      <c r="F14" s="903"/>
      <c r="G14" s="903"/>
      <c r="H14" s="903"/>
      <c r="I14" s="903"/>
      <c r="J14" s="904"/>
      <c r="K14" s="33"/>
      <c r="L14" s="32"/>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row>
    <row r="15" spans="1:54" s="8" customFormat="1" ht="15.75" thickBot="1">
      <c r="A15" s="14"/>
      <c r="B15" s="31"/>
      <c r="C15" s="80"/>
      <c r="D15" s="59" t="s">
        <v>59</v>
      </c>
      <c r="E15" s="876" t="s">
        <v>739</v>
      </c>
      <c r="F15" s="874"/>
      <c r="G15" s="874"/>
      <c r="H15" s="874"/>
      <c r="I15" s="874"/>
      <c r="J15" s="875"/>
      <c r="K15" s="33"/>
      <c r="L15" s="32"/>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row>
    <row r="16" spans="1:54" s="8" customFormat="1" ht="13.5" customHeight="1">
      <c r="A16" s="14"/>
      <c r="B16" s="31"/>
      <c r="C16" s="80"/>
      <c r="D16" s="33"/>
      <c r="E16" s="33"/>
      <c r="F16" s="33"/>
      <c r="G16" s="33"/>
      <c r="H16" s="33"/>
      <c r="I16" s="33"/>
      <c r="J16" s="33"/>
      <c r="K16" s="33"/>
      <c r="L16" s="32"/>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row>
    <row r="17" spans="1:54" s="8" customFormat="1" ht="30.75" customHeight="1" thickBot="1">
      <c r="A17" s="14"/>
      <c r="B17" s="31"/>
      <c r="C17" s="889" t="s">
        <v>663</v>
      </c>
      <c r="D17" s="889"/>
      <c r="E17" s="889"/>
      <c r="F17" s="889"/>
      <c r="G17" s="889"/>
      <c r="H17" s="889"/>
      <c r="I17" s="889"/>
      <c r="J17" s="889"/>
      <c r="K17" s="84"/>
      <c r="L17" s="32"/>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row>
    <row r="18" spans="1:54" s="8" customFormat="1" ht="30.75" customHeight="1">
      <c r="A18" s="14"/>
      <c r="B18" s="31"/>
      <c r="C18" s="81"/>
      <c r="D18" s="890" t="s">
        <v>1100</v>
      </c>
      <c r="E18" s="891"/>
      <c r="F18" s="891"/>
      <c r="G18" s="891"/>
      <c r="H18" s="891"/>
      <c r="I18" s="891"/>
      <c r="J18" s="891"/>
      <c r="K18" s="892"/>
      <c r="L18" s="32"/>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row>
    <row r="19" spans="1:54" s="8" customFormat="1" ht="30.75" customHeight="1">
      <c r="A19" s="14"/>
      <c r="B19" s="31"/>
      <c r="C19" s="81"/>
      <c r="D19" s="893"/>
      <c r="E19" s="894"/>
      <c r="F19" s="894"/>
      <c r="G19" s="894"/>
      <c r="H19" s="894"/>
      <c r="I19" s="894"/>
      <c r="J19" s="894"/>
      <c r="K19" s="895"/>
      <c r="L19" s="32"/>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row>
    <row r="20" spans="1:54" s="8" customFormat="1" ht="30.75" customHeight="1">
      <c r="A20" s="14"/>
      <c r="B20" s="31"/>
      <c r="C20" s="81"/>
      <c r="D20" s="893"/>
      <c r="E20" s="894"/>
      <c r="F20" s="894"/>
      <c r="G20" s="894"/>
      <c r="H20" s="894"/>
      <c r="I20" s="894"/>
      <c r="J20" s="894"/>
      <c r="K20" s="895"/>
      <c r="L20" s="32"/>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row>
    <row r="21" spans="1:54" s="8" customFormat="1" ht="66.599999999999994" customHeight="1" thickBot="1">
      <c r="A21" s="14"/>
      <c r="B21" s="31"/>
      <c r="C21" s="81"/>
      <c r="D21" s="896"/>
      <c r="E21" s="897"/>
      <c r="F21" s="897"/>
      <c r="G21" s="897"/>
      <c r="H21" s="897"/>
      <c r="I21" s="897"/>
      <c r="J21" s="897"/>
      <c r="K21" s="898"/>
      <c r="L21" s="32"/>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row>
    <row r="22" spans="1:54" s="8" customFormat="1" ht="15.75" thickBot="1">
      <c r="A22" s="14"/>
      <c r="B22" s="31"/>
      <c r="C22" s="81"/>
      <c r="D22" s="81"/>
      <c r="E22" s="81"/>
      <c r="F22" s="81"/>
      <c r="G22" s="81"/>
      <c r="H22" s="81"/>
      <c r="I22" s="81"/>
      <c r="J22" s="84"/>
      <c r="K22" s="84"/>
      <c r="L22" s="3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row>
    <row r="23" spans="1:54" ht="24.95" hidden="1" customHeight="1" thickBot="1">
      <c r="A23" s="1"/>
      <c r="B23" s="31"/>
      <c r="C23" s="34"/>
      <c r="D23" s="871" t="s">
        <v>718</v>
      </c>
      <c r="E23" s="871"/>
      <c r="F23" s="871" t="s">
        <v>777</v>
      </c>
      <c r="G23" s="871"/>
      <c r="H23" s="872" t="s">
        <v>243</v>
      </c>
      <c r="I23" s="872"/>
      <c r="J23" s="83" t="s">
        <v>244</v>
      </c>
      <c r="K23" s="83" t="s">
        <v>225</v>
      </c>
      <c r="L23" s="32"/>
    </row>
    <row r="24" spans="1:54" ht="261" customHeight="1" thickBot="1">
      <c r="A24" s="1"/>
      <c r="B24" s="31"/>
      <c r="C24" s="226" t="s">
        <v>671</v>
      </c>
      <c r="D24" s="861" t="s">
        <v>767</v>
      </c>
      <c r="E24" s="862"/>
      <c r="F24" s="887" t="s">
        <v>805</v>
      </c>
      <c r="G24" s="888"/>
      <c r="H24" s="863" t="s">
        <v>949</v>
      </c>
      <c r="I24" s="864"/>
      <c r="J24" s="623" t="s">
        <v>1098</v>
      </c>
      <c r="K24" s="247" t="s">
        <v>20</v>
      </c>
      <c r="L24" s="32"/>
    </row>
    <row r="25" spans="1:54" ht="145.5" customHeight="1" thickBot="1">
      <c r="A25" s="1"/>
      <c r="B25" s="31"/>
      <c r="C25" s="82"/>
      <c r="D25" s="861" t="s">
        <v>766</v>
      </c>
      <c r="E25" s="862"/>
      <c r="F25" s="861" t="s">
        <v>805</v>
      </c>
      <c r="G25" s="862"/>
      <c r="H25" s="863" t="s">
        <v>1037</v>
      </c>
      <c r="I25" s="864"/>
      <c r="J25" s="637" t="s">
        <v>1099</v>
      </c>
      <c r="K25" s="247" t="s">
        <v>20</v>
      </c>
      <c r="L25" s="32"/>
    </row>
    <row r="26" spans="1:54" ht="161.1" customHeight="1" thickBot="1">
      <c r="A26" s="1"/>
      <c r="B26" s="31"/>
      <c r="C26" s="82"/>
      <c r="D26" s="861" t="s">
        <v>768</v>
      </c>
      <c r="E26" s="862"/>
      <c r="F26" s="861" t="s">
        <v>805</v>
      </c>
      <c r="G26" s="862"/>
      <c r="H26" s="865" t="s">
        <v>1016</v>
      </c>
      <c r="I26" s="866"/>
      <c r="J26" s="628" t="s">
        <v>1032</v>
      </c>
      <c r="K26" s="247" t="s">
        <v>20</v>
      </c>
      <c r="L26" s="32"/>
    </row>
    <row r="27" spans="1:54" ht="18.75" customHeight="1" thickBot="1">
      <c r="A27" s="1"/>
      <c r="B27" s="31"/>
      <c r="C27" s="29"/>
      <c r="D27" s="29"/>
      <c r="E27" s="29"/>
      <c r="F27" s="29"/>
      <c r="G27" s="29"/>
      <c r="H27" s="29"/>
      <c r="I27" s="29"/>
      <c r="J27" s="88" t="s">
        <v>240</v>
      </c>
      <c r="K27" s="90" t="s">
        <v>20</v>
      </c>
      <c r="L27" s="32"/>
    </row>
    <row r="28" spans="1:54" ht="15.75" thickBot="1">
      <c r="A28" s="1"/>
      <c r="B28" s="31"/>
      <c r="C28" s="29"/>
      <c r="D28" s="114" t="s">
        <v>977</v>
      </c>
      <c r="E28" s="84"/>
      <c r="F28" s="84"/>
      <c r="G28" s="84"/>
      <c r="H28" s="29"/>
      <c r="I28" s="29"/>
      <c r="J28" s="89"/>
      <c r="K28" s="29"/>
      <c r="L28" s="32"/>
    </row>
    <row r="29" spans="1:54" ht="15.75" thickBot="1">
      <c r="A29" s="1"/>
      <c r="B29" s="31"/>
      <c r="C29" s="29"/>
      <c r="D29" s="59" t="s">
        <v>57</v>
      </c>
      <c r="E29" s="873" t="s">
        <v>773</v>
      </c>
      <c r="F29" s="874"/>
      <c r="G29" s="874"/>
      <c r="H29" s="874"/>
      <c r="I29" s="874"/>
      <c r="J29" s="875"/>
      <c r="K29" s="29"/>
      <c r="L29" s="32"/>
    </row>
    <row r="30" spans="1:54" ht="15.75" thickBot="1">
      <c r="A30" s="1"/>
      <c r="B30" s="31"/>
      <c r="C30" s="29"/>
      <c r="D30" s="59" t="s">
        <v>59</v>
      </c>
      <c r="E30" s="876" t="s">
        <v>774</v>
      </c>
      <c r="F30" s="874"/>
      <c r="G30" s="874"/>
      <c r="H30" s="874"/>
      <c r="I30" s="874"/>
      <c r="J30" s="875"/>
      <c r="K30" s="29"/>
      <c r="L30" s="32"/>
    </row>
    <row r="31" spans="1:54">
      <c r="A31" s="1"/>
      <c r="B31" s="31"/>
      <c r="C31" s="29"/>
      <c r="D31" s="29"/>
      <c r="E31" s="29"/>
      <c r="F31" s="29"/>
      <c r="G31" s="29"/>
      <c r="H31" s="29"/>
      <c r="I31" s="29"/>
      <c r="J31" s="89"/>
      <c r="K31" s="29"/>
      <c r="L31" s="32"/>
    </row>
    <row r="32" spans="1:54" ht="32.450000000000003" customHeight="1" thickBot="1">
      <c r="A32" s="1"/>
      <c r="B32" s="31"/>
      <c r="C32" s="889" t="s">
        <v>663</v>
      </c>
      <c r="D32" s="889"/>
      <c r="E32" s="889"/>
      <c r="F32" s="889"/>
      <c r="G32" s="889"/>
      <c r="H32" s="889"/>
      <c r="I32" s="889"/>
      <c r="J32" s="889"/>
      <c r="K32" s="84"/>
      <c r="L32" s="32"/>
    </row>
    <row r="33" spans="1:12" ht="15" customHeight="1">
      <c r="A33" s="1"/>
      <c r="B33" s="31"/>
      <c r="C33" s="81"/>
      <c r="D33" s="877" t="s">
        <v>1118</v>
      </c>
      <c r="E33" s="878"/>
      <c r="F33" s="878"/>
      <c r="G33" s="878"/>
      <c r="H33" s="878"/>
      <c r="I33" s="878"/>
      <c r="J33" s="878"/>
      <c r="K33" s="879"/>
      <c r="L33" s="32"/>
    </row>
    <row r="34" spans="1:12" ht="15" customHeight="1">
      <c r="A34" s="1"/>
      <c r="B34" s="31"/>
      <c r="C34" s="81"/>
      <c r="D34" s="880"/>
      <c r="E34" s="881"/>
      <c r="F34" s="881"/>
      <c r="G34" s="881"/>
      <c r="H34" s="881"/>
      <c r="I34" s="881"/>
      <c r="J34" s="881"/>
      <c r="K34" s="882"/>
      <c r="L34" s="32"/>
    </row>
    <row r="35" spans="1:12" ht="15" customHeight="1">
      <c r="A35" s="1"/>
      <c r="B35" s="31"/>
      <c r="C35" s="81"/>
      <c r="D35" s="880"/>
      <c r="E35" s="881"/>
      <c r="F35" s="881"/>
      <c r="G35" s="881"/>
      <c r="H35" s="881"/>
      <c r="I35" s="881"/>
      <c r="J35" s="881"/>
      <c r="K35" s="882"/>
      <c r="L35" s="32"/>
    </row>
    <row r="36" spans="1:12" ht="15" customHeight="1">
      <c r="A36" s="1"/>
      <c r="B36" s="31"/>
      <c r="C36" s="81"/>
      <c r="D36" s="880"/>
      <c r="E36" s="881"/>
      <c r="F36" s="881"/>
      <c r="G36" s="881"/>
      <c r="H36" s="881"/>
      <c r="I36" s="881"/>
      <c r="J36" s="881"/>
      <c r="K36" s="882"/>
      <c r="L36" s="32"/>
    </row>
    <row r="37" spans="1:12" ht="15" customHeight="1">
      <c r="A37" s="1"/>
      <c r="B37" s="31"/>
      <c r="C37" s="81"/>
      <c r="D37" s="880"/>
      <c r="E37" s="881"/>
      <c r="F37" s="881"/>
      <c r="G37" s="881"/>
      <c r="H37" s="881"/>
      <c r="I37" s="881"/>
      <c r="J37" s="881"/>
      <c r="K37" s="882"/>
      <c r="L37" s="32"/>
    </row>
    <row r="38" spans="1:12" ht="15" customHeight="1">
      <c r="A38" s="1"/>
      <c r="B38" s="31"/>
      <c r="C38" s="81"/>
      <c r="D38" s="880"/>
      <c r="E38" s="881"/>
      <c r="F38" s="881"/>
      <c r="G38" s="881"/>
      <c r="H38" s="881"/>
      <c r="I38" s="881"/>
      <c r="J38" s="881"/>
      <c r="K38" s="882"/>
      <c r="L38" s="32"/>
    </row>
    <row r="39" spans="1:12">
      <c r="A39" s="1"/>
      <c r="B39" s="31"/>
      <c r="C39" s="81"/>
      <c r="D39" s="880"/>
      <c r="E39" s="881"/>
      <c r="F39" s="881"/>
      <c r="G39" s="881"/>
      <c r="H39" s="881"/>
      <c r="I39" s="881"/>
      <c r="J39" s="881"/>
      <c r="K39" s="882"/>
      <c r="L39" s="32"/>
    </row>
    <row r="40" spans="1:12" ht="126.6" customHeight="1" thickBot="1">
      <c r="A40" s="1"/>
      <c r="B40" s="31"/>
      <c r="C40" s="81"/>
      <c r="D40" s="883"/>
      <c r="E40" s="884"/>
      <c r="F40" s="884"/>
      <c r="G40" s="884"/>
      <c r="H40" s="884"/>
      <c r="I40" s="884"/>
      <c r="J40" s="884"/>
      <c r="K40" s="885"/>
      <c r="L40" s="32"/>
    </row>
    <row r="41" spans="1:12">
      <c r="A41" s="1"/>
      <c r="B41" s="31"/>
      <c r="C41" s="29"/>
      <c r="D41" s="29"/>
      <c r="E41" s="29"/>
      <c r="F41" s="29"/>
      <c r="G41" s="29"/>
      <c r="H41" s="29"/>
      <c r="I41" s="29"/>
      <c r="J41" s="89"/>
      <c r="K41" s="29"/>
      <c r="L41" s="32"/>
    </row>
    <row r="42" spans="1:12" ht="8.4499999999999993" customHeight="1">
      <c r="A42" s="1"/>
      <c r="B42" s="31"/>
      <c r="C42" s="29"/>
      <c r="D42" s="29"/>
      <c r="E42" s="29"/>
      <c r="F42" s="29"/>
      <c r="G42" s="29"/>
      <c r="H42" s="29"/>
      <c r="I42" s="29"/>
      <c r="J42" s="89"/>
      <c r="K42" s="29"/>
      <c r="L42" s="32"/>
    </row>
    <row r="43" spans="1:12" ht="25.5" customHeight="1" thickBot="1">
      <c r="A43" s="1"/>
      <c r="B43" s="31"/>
      <c r="C43" s="34"/>
      <c r="D43" s="871" t="s">
        <v>718</v>
      </c>
      <c r="E43" s="871"/>
      <c r="F43" s="871" t="s">
        <v>673</v>
      </c>
      <c r="G43" s="871"/>
      <c r="H43" s="872" t="s">
        <v>243</v>
      </c>
      <c r="I43" s="872"/>
      <c r="J43" s="83" t="s">
        <v>244</v>
      </c>
      <c r="K43" s="83" t="s">
        <v>225</v>
      </c>
      <c r="L43" s="32"/>
    </row>
    <row r="44" spans="1:12" ht="39.950000000000003" customHeight="1" thickBot="1">
      <c r="A44" s="1"/>
      <c r="B44" s="31"/>
      <c r="C44" s="870" t="s">
        <v>670</v>
      </c>
      <c r="D44" s="861"/>
      <c r="E44" s="862"/>
      <c r="F44" s="861"/>
      <c r="G44" s="862"/>
      <c r="H44" s="861"/>
      <c r="I44" s="862"/>
      <c r="J44" s="86"/>
      <c r="K44" s="86"/>
      <c r="L44" s="32"/>
    </row>
    <row r="45" spans="1:12" ht="39.950000000000003" customHeight="1" thickBot="1">
      <c r="A45" s="1"/>
      <c r="B45" s="31"/>
      <c r="C45" s="870"/>
      <c r="D45" s="861"/>
      <c r="E45" s="862"/>
      <c r="F45" s="861"/>
      <c r="G45" s="862"/>
      <c r="H45" s="861"/>
      <c r="I45" s="862"/>
      <c r="J45" s="86"/>
      <c r="K45" s="86"/>
      <c r="L45" s="32"/>
    </row>
    <row r="46" spans="1:12" ht="48" customHeight="1" thickBot="1">
      <c r="A46" s="1"/>
      <c r="B46" s="31"/>
      <c r="C46" s="870"/>
      <c r="D46" s="861"/>
      <c r="E46" s="862"/>
      <c r="F46" s="861"/>
      <c r="G46" s="862"/>
      <c r="H46" s="861"/>
      <c r="I46" s="862"/>
      <c r="J46" s="86"/>
      <c r="K46" s="86"/>
      <c r="L46" s="32"/>
    </row>
    <row r="47" spans="1:12" ht="26.25" customHeight="1" thickBot="1">
      <c r="A47" s="1"/>
      <c r="B47" s="31"/>
      <c r="C47" s="870"/>
      <c r="D47" s="29"/>
      <c r="E47" s="29"/>
      <c r="F47" s="29"/>
      <c r="G47" s="29"/>
      <c r="H47" s="29"/>
      <c r="I47" s="29"/>
      <c r="J47" s="88" t="s">
        <v>240</v>
      </c>
      <c r="K47" s="90"/>
      <c r="L47" s="32"/>
    </row>
    <row r="48" spans="1:12" ht="15.75" thickBot="1">
      <c r="A48" s="1"/>
      <c r="B48" s="31"/>
      <c r="C48" s="29"/>
      <c r="D48" s="114" t="s">
        <v>977</v>
      </c>
      <c r="E48" s="84"/>
      <c r="F48" s="84"/>
      <c r="G48" s="84"/>
      <c r="H48" s="29"/>
      <c r="I48" s="29"/>
      <c r="J48" s="89"/>
      <c r="K48" s="29"/>
      <c r="L48" s="32"/>
    </row>
    <row r="49" spans="1:54" ht="15.75" thickBot="1">
      <c r="A49" s="1"/>
      <c r="B49" s="31"/>
      <c r="C49" s="29"/>
      <c r="D49" s="59" t="s">
        <v>57</v>
      </c>
      <c r="E49" s="873"/>
      <c r="F49" s="874"/>
      <c r="G49" s="874"/>
      <c r="H49" s="874"/>
      <c r="I49" s="874"/>
      <c r="J49" s="875"/>
      <c r="K49" s="29"/>
      <c r="L49" s="32"/>
    </row>
    <row r="50" spans="1:54" ht="15.75" thickBot="1">
      <c r="A50" s="1"/>
      <c r="B50" s="31"/>
      <c r="C50" s="29"/>
      <c r="D50" s="59" t="s">
        <v>59</v>
      </c>
      <c r="E50" s="873"/>
      <c r="F50" s="874"/>
      <c r="G50" s="874"/>
      <c r="H50" s="874"/>
      <c r="I50" s="874"/>
      <c r="J50" s="875"/>
      <c r="K50" s="29"/>
      <c r="L50" s="32"/>
    </row>
    <row r="51" spans="1:54" ht="15.75" thickBot="1">
      <c r="A51" s="1"/>
      <c r="B51" s="31"/>
      <c r="C51" s="29"/>
      <c r="D51" s="59"/>
      <c r="E51" s="29"/>
      <c r="F51" s="29"/>
      <c r="G51" s="29"/>
      <c r="H51" s="29"/>
      <c r="I51" s="29"/>
      <c r="J51" s="29"/>
      <c r="K51" s="29"/>
      <c r="L51" s="32"/>
    </row>
    <row r="52" spans="1:54" ht="191.25" customHeight="1" thickBot="1">
      <c r="A52" s="1"/>
      <c r="B52" s="31"/>
      <c r="C52" s="886" t="s">
        <v>245</v>
      </c>
      <c r="D52" s="886"/>
      <c r="E52" s="886"/>
      <c r="F52" s="209"/>
      <c r="G52" s="210"/>
      <c r="H52" s="207"/>
      <c r="I52" s="207"/>
      <c r="J52" s="207"/>
      <c r="K52" s="208"/>
      <c r="L52" s="32"/>
    </row>
    <row r="53" spans="1:54" s="8" customFormat="1" ht="18.75" customHeight="1">
      <c r="A53" s="14"/>
      <c r="B53" s="31"/>
      <c r="C53" s="35"/>
      <c r="D53" s="35"/>
      <c r="E53" s="35"/>
      <c r="F53" s="35"/>
      <c r="G53" s="35"/>
      <c r="H53" s="35"/>
      <c r="I53" s="35"/>
      <c r="J53" s="84"/>
      <c r="K53" s="84"/>
      <c r="L53" s="32"/>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row>
    <row r="54" spans="1:54" s="8" customFormat="1" ht="15.75" customHeight="1" thickBot="1">
      <c r="A54" s="14"/>
      <c r="B54" s="31"/>
      <c r="C54" s="29"/>
      <c r="D54" s="212" t="s">
        <v>693</v>
      </c>
      <c r="E54" s="30"/>
      <c r="F54" s="30"/>
      <c r="G54" s="30"/>
      <c r="H54" s="30"/>
      <c r="I54" s="58" t="s">
        <v>218</v>
      </c>
      <c r="J54" s="84"/>
      <c r="K54" s="84"/>
      <c r="L54" s="32"/>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row>
    <row r="55" spans="1:54" s="8" customFormat="1" ht="78" customHeight="1">
      <c r="A55" s="14"/>
      <c r="B55" s="31"/>
      <c r="C55" s="227" t="s">
        <v>695</v>
      </c>
      <c r="D55" s="867" t="s">
        <v>694</v>
      </c>
      <c r="E55" s="868"/>
      <c r="F55" s="869"/>
      <c r="G55" s="30"/>
      <c r="H55" s="16" t="s">
        <v>219</v>
      </c>
      <c r="I55" s="867" t="s">
        <v>978</v>
      </c>
      <c r="J55" s="868"/>
      <c r="K55" s="869"/>
      <c r="L55" s="32"/>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row>
    <row r="56" spans="1:54" s="8" customFormat="1" ht="54.75" customHeight="1">
      <c r="A56" s="14"/>
      <c r="B56" s="31"/>
      <c r="C56" s="228" t="s">
        <v>696</v>
      </c>
      <c r="D56" s="854" t="s">
        <v>701</v>
      </c>
      <c r="E56" s="855"/>
      <c r="F56" s="856"/>
      <c r="G56" s="30"/>
      <c r="H56" s="17" t="s">
        <v>220</v>
      </c>
      <c r="I56" s="854" t="s">
        <v>271</v>
      </c>
      <c r="J56" s="855"/>
      <c r="K56" s="856"/>
      <c r="L56" s="32"/>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row>
    <row r="57" spans="1:54" s="8" customFormat="1" ht="58.5" customHeight="1">
      <c r="A57" s="14"/>
      <c r="B57" s="31"/>
      <c r="C57" s="228" t="s">
        <v>697</v>
      </c>
      <c r="D57" s="854" t="s">
        <v>702</v>
      </c>
      <c r="E57" s="855"/>
      <c r="F57" s="856"/>
      <c r="G57" s="30"/>
      <c r="H57" s="17" t="s">
        <v>221</v>
      </c>
      <c r="I57" s="854" t="s">
        <v>272</v>
      </c>
      <c r="J57" s="855"/>
      <c r="K57" s="856"/>
      <c r="L57" s="32"/>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row>
    <row r="58" spans="1:54" ht="60" customHeight="1">
      <c r="A58" s="1"/>
      <c r="B58" s="31"/>
      <c r="C58" s="228" t="s">
        <v>698</v>
      </c>
      <c r="D58" s="854" t="s">
        <v>703</v>
      </c>
      <c r="E58" s="855"/>
      <c r="F58" s="856"/>
      <c r="G58" s="30"/>
      <c r="H58" s="17" t="s">
        <v>222</v>
      </c>
      <c r="I58" s="854" t="s">
        <v>273</v>
      </c>
      <c r="J58" s="855"/>
      <c r="K58" s="856"/>
      <c r="L58" s="32"/>
    </row>
    <row r="59" spans="1:54" ht="54" customHeight="1">
      <c r="A59" s="1"/>
      <c r="B59" s="27"/>
      <c r="C59" s="228" t="s">
        <v>699</v>
      </c>
      <c r="D59" s="854" t="s">
        <v>704</v>
      </c>
      <c r="E59" s="855"/>
      <c r="F59" s="856"/>
      <c r="G59" s="30"/>
      <c r="H59" s="17" t="s">
        <v>223</v>
      </c>
      <c r="I59" s="854" t="s">
        <v>274</v>
      </c>
      <c r="J59" s="855"/>
      <c r="K59" s="856"/>
      <c r="L59" s="28"/>
    </row>
    <row r="60" spans="1:54" ht="61.5" customHeight="1" thickBot="1">
      <c r="A60" s="1"/>
      <c r="B60" s="27"/>
      <c r="C60" s="228" t="s">
        <v>700</v>
      </c>
      <c r="D60" s="854" t="s">
        <v>979</v>
      </c>
      <c r="E60" s="855"/>
      <c r="F60" s="856"/>
      <c r="G60" s="30"/>
      <c r="H60" s="18" t="s">
        <v>224</v>
      </c>
      <c r="I60" s="857" t="s">
        <v>275</v>
      </c>
      <c r="J60" s="858"/>
      <c r="K60" s="859"/>
      <c r="L60" s="28"/>
    </row>
    <row r="61" spans="1:54" ht="61.5" customHeight="1">
      <c r="A61" s="1"/>
      <c r="B61" s="27"/>
      <c r="C61" s="229" t="s">
        <v>705</v>
      </c>
      <c r="D61" s="854" t="s">
        <v>707</v>
      </c>
      <c r="E61" s="855"/>
      <c r="F61" s="856"/>
      <c r="G61" s="27"/>
      <c r="H61" s="115"/>
      <c r="I61" s="213"/>
      <c r="J61" s="213"/>
      <c r="K61" s="213"/>
      <c r="L61" s="28"/>
    </row>
    <row r="62" spans="1:54" ht="61.5" customHeight="1" thickBot="1">
      <c r="A62" s="1"/>
      <c r="B62" s="195"/>
      <c r="C62" s="230" t="s">
        <v>706</v>
      </c>
      <c r="D62" s="857" t="s">
        <v>708</v>
      </c>
      <c r="E62" s="858"/>
      <c r="F62" s="859"/>
      <c r="G62" s="27"/>
      <c r="H62" s="115"/>
      <c r="I62" s="213"/>
      <c r="J62" s="213"/>
      <c r="K62" s="213"/>
      <c r="L62" s="28"/>
    </row>
    <row r="63" spans="1:54" ht="15.75" thickBot="1">
      <c r="A63" s="1"/>
      <c r="B63" s="36"/>
      <c r="C63" s="37"/>
      <c r="D63" s="38"/>
      <c r="E63" s="38"/>
      <c r="F63" s="38"/>
      <c r="G63" s="38"/>
      <c r="H63" s="38"/>
      <c r="I63" s="38"/>
      <c r="J63" s="85"/>
      <c r="K63" s="85"/>
      <c r="L63" s="39"/>
    </row>
    <row r="64" spans="1:54" ht="50.25" customHeight="1">
      <c r="A64" s="1"/>
      <c r="C64"/>
    </row>
    <row r="65" spans="1:7" ht="50.25" customHeight="1">
      <c r="A65" s="1"/>
      <c r="C65" s="597" t="s">
        <v>960</v>
      </c>
      <c r="D65" s="727" t="s">
        <v>972</v>
      </c>
      <c r="E65" s="727"/>
      <c r="F65" s="727"/>
      <c r="G65" s="727"/>
    </row>
    <row r="66" spans="1:7" ht="49.5" customHeight="1" thickBot="1">
      <c r="A66" s="1"/>
      <c r="C66" s="37"/>
      <c r="D66" s="730"/>
      <c r="E66" s="730"/>
      <c r="F66" s="730"/>
      <c r="G66" s="730"/>
    </row>
    <row r="67" spans="1:7" ht="50.25" customHeight="1">
      <c r="A67" s="1"/>
      <c r="C67"/>
    </row>
    <row r="68" spans="1:7" ht="50.25" customHeight="1">
      <c r="A68" s="1"/>
      <c r="C68"/>
    </row>
    <row r="69" spans="1:7" ht="50.25" customHeight="1">
      <c r="A69" s="1"/>
      <c r="C69"/>
    </row>
    <row r="70" spans="1:7">
      <c r="A70" s="1"/>
      <c r="C70"/>
    </row>
    <row r="71" spans="1:7">
      <c r="A71" s="1"/>
      <c r="C71"/>
    </row>
    <row r="72" spans="1:7">
      <c r="A72" s="1"/>
      <c r="C72"/>
    </row>
    <row r="73" spans="1:7">
      <c r="C73"/>
    </row>
    <row r="74" spans="1:7">
      <c r="C74"/>
    </row>
    <row r="75" spans="1:7">
      <c r="C75"/>
    </row>
    <row r="76" spans="1:7">
      <c r="C76"/>
    </row>
    <row r="77" spans="1:7">
      <c r="C77"/>
    </row>
    <row r="78" spans="1:7">
      <c r="C78"/>
    </row>
    <row r="79" spans="1:7">
      <c r="C79"/>
    </row>
    <row r="80" spans="1:7">
      <c r="C80"/>
    </row>
    <row r="81" spans="3:3">
      <c r="C81"/>
    </row>
    <row r="82" spans="3:3">
      <c r="C82"/>
    </row>
    <row r="83" spans="3:3">
      <c r="C83"/>
    </row>
    <row r="84" spans="3:3">
      <c r="C84"/>
    </row>
    <row r="85" spans="3:3">
      <c r="C85"/>
    </row>
    <row r="86" spans="3:3">
      <c r="C86"/>
    </row>
    <row r="87" spans="3:3">
      <c r="C87"/>
    </row>
    <row r="88" spans="3:3">
      <c r="C88"/>
    </row>
    <row r="89" spans="3:3">
      <c r="C89"/>
    </row>
    <row r="90" spans="3:3">
      <c r="C90"/>
    </row>
    <row r="91" spans="3:3">
      <c r="C91"/>
    </row>
    <row r="92" spans="3:3">
      <c r="C92"/>
    </row>
    <row r="93" spans="3:3">
      <c r="C93"/>
    </row>
    <row r="94" spans="3:3">
      <c r="C94"/>
    </row>
    <row r="95" spans="3:3">
      <c r="C95"/>
    </row>
    <row r="96" spans="3:3">
      <c r="C96"/>
    </row>
    <row r="97" spans="3:3">
      <c r="C97"/>
    </row>
    <row r="98" spans="3:3">
      <c r="C98"/>
    </row>
    <row r="99" spans="3:3">
      <c r="C99"/>
    </row>
    <row r="100" spans="3:3">
      <c r="C100"/>
    </row>
    <row r="101" spans="3:3">
      <c r="C101"/>
    </row>
    <row r="102" spans="3:3">
      <c r="C102"/>
    </row>
    <row r="103" spans="3:3">
      <c r="C103"/>
    </row>
    <row r="104" spans="3:3">
      <c r="C104"/>
    </row>
    <row r="105" spans="3:3">
      <c r="C105"/>
    </row>
    <row r="106" spans="3:3">
      <c r="C106"/>
    </row>
    <row r="107" spans="3:3">
      <c r="C107"/>
    </row>
    <row r="108" spans="3:3">
      <c r="C108"/>
    </row>
    <row r="109" spans="3:3">
      <c r="C109"/>
    </row>
    <row r="110" spans="3:3">
      <c r="C110"/>
    </row>
    <row r="111" spans="3:3">
      <c r="C111"/>
    </row>
  </sheetData>
  <mergeCells count="67">
    <mergeCell ref="D65:G66"/>
    <mergeCell ref="C3:K3"/>
    <mergeCell ref="C4:K4"/>
    <mergeCell ref="C17:J17"/>
    <mergeCell ref="D8:E8"/>
    <mergeCell ref="D9:E9"/>
    <mergeCell ref="D10:E10"/>
    <mergeCell ref="D7:E7"/>
    <mergeCell ref="H7:I7"/>
    <mergeCell ref="H10:I10"/>
    <mergeCell ref="H9:I9"/>
    <mergeCell ref="H8:I8"/>
    <mergeCell ref="E14:J14"/>
    <mergeCell ref="E15:J15"/>
    <mergeCell ref="D13:K13"/>
    <mergeCell ref="F7:G7"/>
    <mergeCell ref="F8:G8"/>
    <mergeCell ref="F25:G25"/>
    <mergeCell ref="F24:G24"/>
    <mergeCell ref="F26:G26"/>
    <mergeCell ref="C32:J32"/>
    <mergeCell ref="D24:E24"/>
    <mergeCell ref="D25:E25"/>
    <mergeCell ref="F9:G9"/>
    <mergeCell ref="F10:G10"/>
    <mergeCell ref="F23:G23"/>
    <mergeCell ref="D18:K21"/>
    <mergeCell ref="D23:E23"/>
    <mergeCell ref="H23:I23"/>
    <mergeCell ref="I60:K60"/>
    <mergeCell ref="H45:I45"/>
    <mergeCell ref="I55:K55"/>
    <mergeCell ref="I56:K56"/>
    <mergeCell ref="I57:K57"/>
    <mergeCell ref="I58:K58"/>
    <mergeCell ref="I59:K59"/>
    <mergeCell ref="E50:J50"/>
    <mergeCell ref="D45:E45"/>
    <mergeCell ref="H46:I46"/>
    <mergeCell ref="E49:J49"/>
    <mergeCell ref="C52:E52"/>
    <mergeCell ref="F46:G46"/>
    <mergeCell ref="D43:E43"/>
    <mergeCell ref="D46:E46"/>
    <mergeCell ref="H43:I43"/>
    <mergeCell ref="E29:J29"/>
    <mergeCell ref="E30:J30"/>
    <mergeCell ref="D44:E44"/>
    <mergeCell ref="H44:I44"/>
    <mergeCell ref="F43:G43"/>
    <mergeCell ref="D33:K40"/>
    <mergeCell ref="D61:F61"/>
    <mergeCell ref="D62:F62"/>
    <mergeCell ref="C5:K5"/>
    <mergeCell ref="D56:F56"/>
    <mergeCell ref="D57:F57"/>
    <mergeCell ref="D58:F58"/>
    <mergeCell ref="D59:F59"/>
    <mergeCell ref="D60:F60"/>
    <mergeCell ref="D26:E26"/>
    <mergeCell ref="H24:I24"/>
    <mergeCell ref="H25:I25"/>
    <mergeCell ref="H26:I26"/>
    <mergeCell ref="D55:F55"/>
    <mergeCell ref="C44:C47"/>
    <mergeCell ref="F44:G44"/>
    <mergeCell ref="F45:G45"/>
  </mergeCells>
  <dataValidations count="6">
    <dataValidation type="list" allowBlank="1" showInputMessage="1" showErrorMessage="1" sqref="F25:G26 F9:G10 F45:G46" xr:uid="{68D3A8B5-6F92-46AD-933B-202ECA4D99DF}">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23 J43" xr:uid="{1B9734F0-50A7-479D-ABFE-1CB451E9E6F9}"/>
    <dataValidation allowBlank="1" showInputMessage="1" showErrorMessage="1" prompt="Refers to the progress expected to be reached at project finalization. " sqref="H7:I7 H23:I23 H43:I43" xr:uid="{796D07AB-DB36-4395-BBDF-F15569F365CC}"/>
    <dataValidation allowBlank="1" showInputMessage="1" showErrorMessage="1" prompt="Please use the drop-down menu to fill this section" sqref="F7:G7 F23:G23 F43:G43" xr:uid="{DBE09938-904E-475E-B929-C73798B23CCA}"/>
    <dataValidation allowBlank="1" showInputMessage="1" showErrorMessage="1" prompt="Report the project components/outcomes as in the project document " sqref="D7:E7 D23:E23 D43:E43" xr:uid="{DC1DFBE9-63D6-4B24-9A8E-F739A97F9FBC}"/>
    <dataValidation type="list" allowBlank="1" showInputMessage="1" showErrorMessage="1" prompt="Please use drop down menu to enter data " sqref="F8:G8 F24:G24 F44:G44" xr:uid="{C63439B7-344C-4846-A679-5884668B3792}">
      <formula1>"Outcome 1, Outcome 2, Outcome 3, Outcome 4, Outcome 5, Outcome 6, Outcome 7, Outcome 8"</formula1>
    </dataValidation>
  </dataValidations>
  <hyperlinks>
    <hyperlink ref="E30" r:id="rId1" xr:uid="{718CED32-798B-4984-85DB-3359BE84DA01}"/>
    <hyperlink ref="E15" r:id="rId2" xr:uid="{1915DADF-E464-42AC-8004-121BD1F8608F}"/>
  </hyperlinks>
  <pageMargins left="0.2" right="0.21" top="0.17" bottom="0.17" header="0.17" footer="0.17"/>
  <pageSetup orientation="landscape"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K32"/>
  <sheetViews>
    <sheetView topLeftCell="A13" zoomScale="80" zoomScaleNormal="80" workbookViewId="0">
      <selection activeCell="G11" sqref="G11"/>
    </sheetView>
  </sheetViews>
  <sheetFormatPr defaultColWidth="8.85546875" defaultRowHeight="15"/>
  <cols>
    <col min="1" max="1" width="1.42578125" customWidth="1"/>
    <col min="2" max="2" width="1.85546875" customWidth="1"/>
    <col min="3" max="3" width="13.42578125" customWidth="1"/>
    <col min="4" max="4" width="11.42578125" customWidth="1"/>
    <col min="5" max="5" width="12.85546875" customWidth="1"/>
    <col min="6" max="6" width="17.42578125" customWidth="1"/>
    <col min="7" max="7" width="17.85546875" customWidth="1"/>
    <col min="8" max="8" width="16.85546875" customWidth="1"/>
    <col min="9" max="10" width="1.42578125" customWidth="1"/>
    <col min="11" max="11" width="64.42578125" customWidth="1"/>
  </cols>
  <sheetData>
    <row r="1" spans="2:11" ht="15.75" thickBot="1"/>
    <row r="2" spans="2:11" ht="15.75" thickBot="1">
      <c r="B2" s="23"/>
      <c r="C2" s="24"/>
      <c r="D2" s="25"/>
      <c r="E2" s="25"/>
      <c r="F2" s="25"/>
      <c r="G2" s="25"/>
      <c r="H2" s="25"/>
      <c r="I2" s="26"/>
    </row>
    <row r="3" spans="2:11" ht="21" thickBot="1">
      <c r="B3" s="65"/>
      <c r="C3" s="697" t="s">
        <v>234</v>
      </c>
      <c r="D3" s="906"/>
      <c r="E3" s="906"/>
      <c r="F3" s="906"/>
      <c r="G3" s="906"/>
      <c r="H3" s="907"/>
      <c r="I3" s="66"/>
    </row>
    <row r="4" spans="2:11">
      <c r="B4" s="27"/>
      <c r="C4" s="908" t="s">
        <v>235</v>
      </c>
      <c r="D4" s="908"/>
      <c r="E4" s="908"/>
      <c r="F4" s="908"/>
      <c r="G4" s="908"/>
      <c r="H4" s="908"/>
      <c r="I4" s="28"/>
    </row>
    <row r="5" spans="2:11">
      <c r="B5" s="27"/>
      <c r="C5" s="860"/>
      <c r="D5" s="860"/>
      <c r="E5" s="860"/>
      <c r="F5" s="860"/>
      <c r="G5" s="860"/>
      <c r="H5" s="860"/>
      <c r="I5" s="28"/>
    </row>
    <row r="6" spans="2:11" ht="45.95" customHeight="1" thickBot="1">
      <c r="B6" s="27"/>
      <c r="C6" s="913" t="s">
        <v>236</v>
      </c>
      <c r="D6" s="913"/>
      <c r="E6" s="30"/>
      <c r="F6" s="30"/>
      <c r="G6" s="30"/>
      <c r="H6" s="30"/>
      <c r="I6" s="28"/>
    </row>
    <row r="7" spans="2:11" ht="30" customHeight="1" thickBot="1">
      <c r="B7" s="27"/>
      <c r="C7" s="116" t="s">
        <v>233</v>
      </c>
      <c r="D7" s="909" t="s">
        <v>232</v>
      </c>
      <c r="E7" s="910"/>
      <c r="F7" s="72" t="s">
        <v>231</v>
      </c>
      <c r="G7" s="73" t="s">
        <v>260</v>
      </c>
      <c r="H7" s="72" t="s">
        <v>265</v>
      </c>
      <c r="I7" s="28"/>
      <c r="K7" s="601" t="s">
        <v>986</v>
      </c>
    </row>
    <row r="8" spans="2:11" ht="72.95" customHeight="1" thickBot="1">
      <c r="B8" s="31"/>
      <c r="C8" s="77" t="s">
        <v>750</v>
      </c>
      <c r="D8" s="911" t="s">
        <v>749</v>
      </c>
      <c r="E8" s="912"/>
      <c r="F8" s="507">
        <v>0</v>
      </c>
      <c r="G8" s="640">
        <v>12</v>
      </c>
      <c r="H8" s="507">
        <v>3</v>
      </c>
      <c r="I8" s="508"/>
      <c r="K8" s="122" t="s">
        <v>1110</v>
      </c>
    </row>
    <row r="9" spans="2:11" ht="42.6" customHeight="1" thickBot="1">
      <c r="B9" s="31"/>
      <c r="C9" s="77" t="s">
        <v>751</v>
      </c>
      <c r="D9" s="911" t="s">
        <v>752</v>
      </c>
      <c r="E9" s="912"/>
      <c r="F9" s="70">
        <v>0</v>
      </c>
      <c r="G9" s="612">
        <v>87</v>
      </c>
      <c r="H9" s="70">
        <v>20</v>
      </c>
      <c r="I9" s="32"/>
      <c r="K9" s="270" t="s">
        <v>1017</v>
      </c>
    </row>
    <row r="10" spans="2:11" ht="46.5" customHeight="1" thickBot="1">
      <c r="B10" s="31"/>
      <c r="C10" s="77" t="s">
        <v>751</v>
      </c>
      <c r="D10" s="914" t="s">
        <v>753</v>
      </c>
      <c r="E10" s="915"/>
      <c r="F10" s="70">
        <v>0</v>
      </c>
      <c r="G10" s="638">
        <v>8</v>
      </c>
      <c r="H10" s="70">
        <v>20</v>
      </c>
      <c r="I10" s="32"/>
      <c r="K10" s="639" t="s">
        <v>1109</v>
      </c>
    </row>
    <row r="11" spans="2:11" ht="92.45" customHeight="1" thickBot="1">
      <c r="B11" s="31"/>
      <c r="C11" s="77" t="s">
        <v>751</v>
      </c>
      <c r="D11" s="911" t="s">
        <v>754</v>
      </c>
      <c r="E11" s="912"/>
      <c r="F11" s="250">
        <v>0</v>
      </c>
      <c r="G11" s="612">
        <v>1</v>
      </c>
      <c r="H11" s="250">
        <v>4</v>
      </c>
      <c r="I11" s="508"/>
      <c r="K11" s="122" t="s">
        <v>997</v>
      </c>
    </row>
    <row r="12" spans="2:11" ht="60" customHeight="1" thickBot="1">
      <c r="B12" s="31"/>
      <c r="C12" s="77" t="s">
        <v>755</v>
      </c>
      <c r="D12" s="914" t="s">
        <v>756</v>
      </c>
      <c r="E12" s="915"/>
      <c r="F12" s="70">
        <v>0</v>
      </c>
      <c r="G12" s="70">
        <v>1</v>
      </c>
      <c r="H12" s="70">
        <v>1</v>
      </c>
      <c r="I12" s="32"/>
      <c r="K12" s="234"/>
    </row>
    <row r="13" spans="2:11" ht="70.5" customHeight="1" thickBot="1">
      <c r="B13" s="31"/>
      <c r="C13" s="77" t="s">
        <v>755</v>
      </c>
      <c r="D13" s="914" t="s">
        <v>758</v>
      </c>
      <c r="E13" s="915"/>
      <c r="F13" s="70">
        <v>0</v>
      </c>
      <c r="G13" s="612">
        <v>19</v>
      </c>
      <c r="H13" s="70">
        <v>30</v>
      </c>
      <c r="I13" s="32"/>
      <c r="K13" s="658" t="s">
        <v>1111</v>
      </c>
    </row>
    <row r="14" spans="2:11" ht="46.5" customHeight="1" thickBot="1">
      <c r="B14" s="31"/>
      <c r="C14" s="77" t="s">
        <v>755</v>
      </c>
      <c r="D14" s="914" t="s">
        <v>757</v>
      </c>
      <c r="E14" s="915"/>
      <c r="F14" s="70">
        <v>0</v>
      </c>
      <c r="G14" s="638">
        <v>8</v>
      </c>
      <c r="H14" s="70">
        <v>15</v>
      </c>
      <c r="I14" s="32"/>
      <c r="K14" s="659" t="s">
        <v>1101</v>
      </c>
    </row>
    <row r="15" spans="2:11" ht="64.5" customHeight="1" thickBot="1">
      <c r="B15" s="31"/>
      <c r="C15" s="77" t="s">
        <v>755</v>
      </c>
      <c r="D15" s="914" t="s">
        <v>759</v>
      </c>
      <c r="E15" s="915"/>
      <c r="F15" s="70">
        <v>0</v>
      </c>
      <c r="G15" s="638">
        <v>4</v>
      </c>
      <c r="H15" s="70">
        <v>10</v>
      </c>
      <c r="I15" s="32"/>
      <c r="K15" s="234" t="s">
        <v>1102</v>
      </c>
    </row>
    <row r="16" spans="2:11" ht="72" customHeight="1" thickBot="1">
      <c r="B16" s="31"/>
      <c r="C16" s="77" t="s">
        <v>755</v>
      </c>
      <c r="D16" s="914" t="s">
        <v>760</v>
      </c>
      <c r="E16" s="915"/>
      <c r="F16" s="70">
        <v>0</v>
      </c>
      <c r="G16" s="612">
        <v>1</v>
      </c>
      <c r="H16" s="70">
        <v>5</v>
      </c>
      <c r="I16" s="32"/>
      <c r="K16" s="234" t="s">
        <v>1019</v>
      </c>
    </row>
    <row r="17" spans="2:11" ht="45.75" customHeight="1" thickBot="1">
      <c r="B17" s="31"/>
      <c r="C17" s="77" t="s">
        <v>755</v>
      </c>
      <c r="D17" s="914" t="s">
        <v>761</v>
      </c>
      <c r="E17" s="915"/>
      <c r="F17" s="70" t="s">
        <v>762</v>
      </c>
      <c r="G17" s="250">
        <v>0</v>
      </c>
      <c r="H17" s="246" t="s">
        <v>763</v>
      </c>
      <c r="I17" s="32"/>
      <c r="K17" s="613" t="s">
        <v>1033</v>
      </c>
    </row>
    <row r="18" spans="2:11" ht="38.25" customHeight="1" thickBot="1">
      <c r="B18" s="31"/>
      <c r="C18" s="77" t="s">
        <v>755</v>
      </c>
      <c r="D18" s="914" t="s">
        <v>764</v>
      </c>
      <c r="E18" s="915"/>
      <c r="F18" s="70">
        <v>0</v>
      </c>
      <c r="G18" s="250">
        <v>0</v>
      </c>
      <c r="H18" s="70">
        <v>1</v>
      </c>
      <c r="I18" s="32"/>
      <c r="K18" s="234"/>
    </row>
    <row r="19" spans="2:11" ht="60" customHeight="1" thickBot="1">
      <c r="B19" s="31"/>
      <c r="C19" s="77" t="s">
        <v>755</v>
      </c>
      <c r="D19" s="914" t="s">
        <v>998</v>
      </c>
      <c r="E19" s="915"/>
      <c r="F19" s="70">
        <v>0</v>
      </c>
      <c r="G19" s="250">
        <v>0</v>
      </c>
      <c r="H19" s="70">
        <v>5</v>
      </c>
      <c r="I19" s="32"/>
      <c r="K19" s="613" t="s">
        <v>1018</v>
      </c>
    </row>
    <row r="20" spans="2:11" ht="51.6" customHeight="1" thickBot="1">
      <c r="B20" s="31"/>
      <c r="C20" s="77" t="s">
        <v>755</v>
      </c>
      <c r="D20" s="914" t="s">
        <v>765</v>
      </c>
      <c r="E20" s="915"/>
      <c r="F20" s="70">
        <v>0</v>
      </c>
      <c r="G20" s="612">
        <v>1</v>
      </c>
      <c r="H20" s="70">
        <v>2</v>
      </c>
      <c r="I20" s="32"/>
      <c r="K20" s="234" t="s">
        <v>1003</v>
      </c>
    </row>
    <row r="21" spans="2:11">
      <c r="B21" s="31"/>
      <c r="C21" s="77"/>
      <c r="D21" s="918"/>
      <c r="E21" s="919"/>
      <c r="F21" s="70"/>
      <c r="G21" s="70"/>
      <c r="H21" s="70"/>
      <c r="I21" s="32"/>
    </row>
    <row r="22" spans="2:11">
      <c r="B22" s="31"/>
      <c r="C22" s="78"/>
      <c r="D22" s="918"/>
      <c r="E22" s="919"/>
      <c r="F22" s="70"/>
      <c r="G22" s="70"/>
      <c r="H22" s="70"/>
      <c r="I22" s="32"/>
    </row>
    <row r="23" spans="2:11">
      <c r="B23" s="31"/>
      <c r="C23" s="78"/>
      <c r="D23" s="918"/>
      <c r="E23" s="919"/>
      <c r="F23" s="70"/>
      <c r="G23" s="70"/>
      <c r="H23" s="70"/>
      <c r="I23" s="32"/>
    </row>
    <row r="24" spans="2:11">
      <c r="B24" s="31"/>
      <c r="C24" s="78"/>
      <c r="D24" s="918"/>
      <c r="E24" s="919"/>
      <c r="F24" s="70"/>
      <c r="G24" s="70"/>
      <c r="H24" s="70"/>
      <c r="I24" s="32"/>
    </row>
    <row r="25" spans="2:11">
      <c r="B25" s="31"/>
      <c r="C25" s="78"/>
      <c r="D25" s="918"/>
      <c r="E25" s="919"/>
      <c r="F25" s="70"/>
      <c r="G25" s="70"/>
      <c r="H25" s="70"/>
      <c r="I25" s="32"/>
    </row>
    <row r="26" spans="2:11">
      <c r="B26" s="31"/>
      <c r="C26" s="78"/>
      <c r="D26" s="918"/>
      <c r="E26" s="919"/>
      <c r="F26" s="70"/>
      <c r="G26" s="70"/>
      <c r="H26" s="70"/>
      <c r="I26" s="32"/>
    </row>
    <row r="27" spans="2:11">
      <c r="B27" s="31"/>
      <c r="C27" s="78"/>
      <c r="D27" s="918"/>
      <c r="E27" s="919"/>
      <c r="F27" s="70"/>
      <c r="G27" s="70"/>
      <c r="H27" s="70"/>
      <c r="I27" s="32"/>
    </row>
    <row r="28" spans="2:11">
      <c r="B28" s="31"/>
      <c r="C28" s="78"/>
      <c r="D28" s="918"/>
      <c r="E28" s="919"/>
      <c r="F28" s="70"/>
      <c r="G28" s="70"/>
      <c r="H28" s="70"/>
      <c r="I28" s="32"/>
    </row>
    <row r="29" spans="2:11">
      <c r="B29" s="31"/>
      <c r="C29" s="78"/>
      <c r="D29" s="918"/>
      <c r="E29" s="919"/>
      <c r="F29" s="70"/>
      <c r="G29" s="70"/>
      <c r="H29" s="70"/>
      <c r="I29" s="32"/>
    </row>
    <row r="30" spans="2:11">
      <c r="B30" s="31"/>
      <c r="C30" s="78"/>
      <c r="D30" s="918"/>
      <c r="E30" s="919"/>
      <c r="F30" s="70"/>
      <c r="G30" s="70"/>
      <c r="H30" s="70"/>
      <c r="I30" s="32"/>
    </row>
    <row r="31" spans="2:11" ht="15.75" thickBot="1">
      <c r="B31" s="31"/>
      <c r="C31" s="79"/>
      <c r="D31" s="916"/>
      <c r="E31" s="917"/>
      <c r="F31" s="71"/>
      <c r="G31" s="71"/>
      <c r="H31" s="71"/>
      <c r="I31" s="32"/>
    </row>
    <row r="32" spans="2:11" ht="15.75" thickBot="1">
      <c r="B32" s="74"/>
      <c r="C32" s="75"/>
      <c r="D32" s="75"/>
      <c r="E32" s="75"/>
      <c r="F32" s="75"/>
      <c r="G32" s="75"/>
      <c r="H32" s="75"/>
      <c r="I32" s="76"/>
    </row>
  </sheetData>
  <mergeCells count="29">
    <mergeCell ref="D22:E22"/>
    <mergeCell ref="D20:E20"/>
    <mergeCell ref="D11:E11"/>
    <mergeCell ref="D12:E12"/>
    <mergeCell ref="D14:E14"/>
    <mergeCell ref="D15:E15"/>
    <mergeCell ref="D17:E17"/>
    <mergeCell ref="D9:E9"/>
    <mergeCell ref="D10:E10"/>
    <mergeCell ref="D31:E31"/>
    <mergeCell ref="D25:E25"/>
    <mergeCell ref="D19:E19"/>
    <mergeCell ref="D13:E13"/>
    <mergeCell ref="D30:E30"/>
    <mergeCell ref="D23:E23"/>
    <mergeCell ref="D24:E24"/>
    <mergeCell ref="D26:E26"/>
    <mergeCell ref="D18:E18"/>
    <mergeCell ref="D27:E27"/>
    <mergeCell ref="D28:E28"/>
    <mergeCell ref="D29:E29"/>
    <mergeCell ref="D16:E16"/>
    <mergeCell ref="D21:E21"/>
    <mergeCell ref="C3:H3"/>
    <mergeCell ref="C4:H4"/>
    <mergeCell ref="C5:H5"/>
    <mergeCell ref="D7:E7"/>
    <mergeCell ref="D8:E8"/>
    <mergeCell ref="C6:D6"/>
  </mergeCells>
  <hyperlinks>
    <hyperlink ref="K17" r:id="rId1" display="https://www.ctc-n.org/technical-assistance/request-visualizations" xr:uid="{80ED4A4A-3FFE-4548-B6E3-5E6285E6FE32}"/>
  </hyperlinks>
  <pageMargins left="0.25" right="0.25" top="0.17" bottom="0.17" header="0.17" footer="0.17"/>
  <pageSetup orientation="portrai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0"/>
  </sheetPr>
  <dimension ref="B1:J45"/>
  <sheetViews>
    <sheetView topLeftCell="C27" zoomScaleNormal="100" workbookViewId="0">
      <selection activeCell="D9" sqref="D9"/>
    </sheetView>
  </sheetViews>
  <sheetFormatPr defaultColWidth="8.85546875" defaultRowHeight="15"/>
  <cols>
    <col min="1" max="1" width="1.42578125" customWidth="1"/>
    <col min="2" max="2" width="2" customWidth="1"/>
    <col min="3" max="3" width="45.42578125" customWidth="1"/>
    <col min="4" max="4" width="95.42578125" customWidth="1"/>
    <col min="5" max="5" width="2.42578125" customWidth="1"/>
    <col min="6" max="6" width="1.42578125" customWidth="1"/>
  </cols>
  <sheetData>
    <row r="1" spans="2:10" ht="15.75" thickBot="1"/>
    <row r="2" spans="2:10" ht="15.75" thickBot="1">
      <c r="B2" s="91"/>
      <c r="C2" s="48"/>
      <c r="D2" s="48"/>
      <c r="E2" s="49"/>
    </row>
    <row r="3" spans="2:10" ht="15.75" thickBot="1">
      <c r="B3" s="92"/>
      <c r="C3" s="920" t="s">
        <v>246</v>
      </c>
      <c r="D3" s="920"/>
      <c r="E3" s="52"/>
      <c r="G3" s="547"/>
      <c r="H3" s="547"/>
      <c r="I3" s="547"/>
      <c r="J3" s="547"/>
    </row>
    <row r="4" spans="2:10" ht="15.75" thickBot="1">
      <c r="B4" s="92"/>
      <c r="C4" s="48"/>
      <c r="D4" s="48"/>
      <c r="E4" s="48"/>
      <c r="F4" s="542"/>
      <c r="G4" s="542"/>
    </row>
    <row r="5" spans="2:10" ht="15.75" thickBot="1">
      <c r="B5" s="92"/>
      <c r="C5" s="48" t="s">
        <v>278</v>
      </c>
      <c r="D5" s="93"/>
      <c r="E5" s="52"/>
    </row>
    <row r="6" spans="2:10" ht="15.75" thickBot="1">
      <c r="B6" s="92"/>
      <c r="C6" s="100" t="s">
        <v>247</v>
      </c>
      <c r="D6" s="101" t="s">
        <v>248</v>
      </c>
      <c r="E6" s="52"/>
    </row>
    <row r="7" spans="2:10" ht="257.10000000000002" customHeight="1" thickBot="1">
      <c r="B7" s="92"/>
      <c r="C7" s="94" t="s">
        <v>282</v>
      </c>
      <c r="D7" s="629" t="s">
        <v>1112</v>
      </c>
      <c r="E7" s="52"/>
    </row>
    <row r="8" spans="2:10" ht="72.95" customHeight="1" thickBot="1">
      <c r="B8" s="92"/>
      <c r="C8" s="95" t="s">
        <v>283</v>
      </c>
      <c r="D8" s="630" t="s">
        <v>1048</v>
      </c>
      <c r="E8" s="52"/>
    </row>
    <row r="9" spans="2:10" ht="291.60000000000002" customHeight="1" thickBot="1">
      <c r="B9" s="92"/>
      <c r="C9" s="233" t="s">
        <v>656</v>
      </c>
      <c r="D9" s="631" t="s">
        <v>1103</v>
      </c>
      <c r="E9" s="52"/>
    </row>
    <row r="10" spans="2:10" ht="156.94999999999999" customHeight="1" thickBot="1">
      <c r="B10" s="92"/>
      <c r="C10" s="192" t="s">
        <v>651</v>
      </c>
      <c r="D10" s="629" t="s">
        <v>1000</v>
      </c>
      <c r="E10" s="52"/>
    </row>
    <row r="11" spans="2:10" ht="258.95" customHeight="1" thickBot="1">
      <c r="B11" s="92"/>
      <c r="C11" s="94" t="s">
        <v>652</v>
      </c>
      <c r="D11" s="629" t="s">
        <v>987</v>
      </c>
      <c r="E11" s="52"/>
    </row>
    <row r="12" spans="2:10" ht="39.950000000000003" customHeight="1">
      <c r="B12" s="92"/>
      <c r="C12" s="924" t="s">
        <v>999</v>
      </c>
      <c r="D12" s="924"/>
      <c r="E12" s="52"/>
    </row>
    <row r="13" spans="2:10">
      <c r="B13" s="92"/>
      <c r="C13" s="93"/>
      <c r="D13" s="93"/>
      <c r="E13" s="52"/>
    </row>
    <row r="14" spans="2:10" ht="15.75" thickBot="1">
      <c r="B14" s="92"/>
      <c r="C14" s="921" t="s">
        <v>279</v>
      </c>
      <c r="D14" s="921"/>
      <c r="E14" s="52"/>
    </row>
    <row r="15" spans="2:10" ht="15.75" thickBot="1">
      <c r="B15" s="92"/>
      <c r="C15" s="102" t="s">
        <v>249</v>
      </c>
      <c r="D15" s="102" t="s">
        <v>248</v>
      </c>
      <c r="E15" s="52"/>
    </row>
    <row r="16" spans="2:10" ht="15.75" thickBot="1">
      <c r="B16" s="92"/>
      <c r="C16" s="922" t="s">
        <v>280</v>
      </c>
      <c r="D16" s="922"/>
      <c r="E16" s="52"/>
    </row>
    <row r="17" spans="2:5" ht="75.75" thickBot="1">
      <c r="B17" s="92"/>
      <c r="C17" s="96" t="s">
        <v>284</v>
      </c>
      <c r="D17" s="97"/>
      <c r="E17" s="52"/>
    </row>
    <row r="18" spans="2:5" ht="60.75" thickBot="1">
      <c r="B18" s="92"/>
      <c r="C18" s="96" t="s">
        <v>285</v>
      </c>
      <c r="D18" s="97"/>
      <c r="E18" s="52"/>
    </row>
    <row r="19" spans="2:5" ht="15.75" thickBot="1">
      <c r="B19" s="92"/>
      <c r="C19" s="923" t="s">
        <v>565</v>
      </c>
      <c r="D19" s="923"/>
      <c r="E19" s="52"/>
    </row>
    <row r="20" spans="2:5" ht="75.75" customHeight="1" thickBot="1">
      <c r="B20" s="92"/>
      <c r="C20" s="124" t="s">
        <v>563</v>
      </c>
      <c r="D20" s="123"/>
      <c r="E20" s="52"/>
    </row>
    <row r="21" spans="2:5" ht="120.75" customHeight="1" thickBot="1">
      <c r="B21" s="92"/>
      <c r="C21" s="124" t="s">
        <v>564</v>
      </c>
      <c r="D21" s="123"/>
      <c r="E21" s="52"/>
    </row>
    <row r="22" spans="2:5" ht="15.75" thickBot="1">
      <c r="B22" s="92"/>
      <c r="C22" s="922" t="s">
        <v>281</v>
      </c>
      <c r="D22" s="922"/>
      <c r="E22" s="52"/>
    </row>
    <row r="23" spans="2:5" ht="75.75" thickBot="1">
      <c r="B23" s="92"/>
      <c r="C23" s="96" t="s">
        <v>286</v>
      </c>
      <c r="D23" s="97"/>
      <c r="E23" s="52"/>
    </row>
    <row r="24" spans="2:5" ht="60.75" thickBot="1">
      <c r="B24" s="92"/>
      <c r="C24" s="96" t="s">
        <v>277</v>
      </c>
      <c r="D24" s="97"/>
      <c r="E24" s="52"/>
    </row>
    <row r="25" spans="2:5" ht="15.75" thickBot="1">
      <c r="B25" s="92"/>
      <c r="C25" s="922" t="s">
        <v>250</v>
      </c>
      <c r="D25" s="922"/>
      <c r="E25" s="52"/>
    </row>
    <row r="26" spans="2:5" ht="30.75" thickBot="1">
      <c r="B26" s="92"/>
      <c r="C26" s="98" t="s">
        <v>251</v>
      </c>
      <c r="D26" s="98"/>
      <c r="E26" s="52"/>
    </row>
    <row r="27" spans="2:5" ht="30.75" thickBot="1">
      <c r="B27" s="92"/>
      <c r="C27" s="98" t="s">
        <v>252</v>
      </c>
      <c r="D27" s="98"/>
      <c r="E27" s="52"/>
    </row>
    <row r="28" spans="2:5" ht="30.75" thickBot="1">
      <c r="B28" s="92"/>
      <c r="C28" s="98" t="s">
        <v>253</v>
      </c>
      <c r="D28" s="98"/>
      <c r="E28" s="52"/>
    </row>
    <row r="29" spans="2:5" ht="15.75" thickBot="1">
      <c r="B29" s="92"/>
      <c r="C29" s="922" t="s">
        <v>254</v>
      </c>
      <c r="D29" s="922"/>
      <c r="E29" s="52"/>
    </row>
    <row r="30" spans="2:5" ht="60.75" thickBot="1">
      <c r="B30" s="92"/>
      <c r="C30" s="96" t="s">
        <v>287</v>
      </c>
      <c r="D30" s="97"/>
      <c r="E30" s="52"/>
    </row>
    <row r="31" spans="2:5" ht="45.75" thickBot="1">
      <c r="B31" s="92"/>
      <c r="C31" s="124" t="s">
        <v>980</v>
      </c>
      <c r="D31" s="97"/>
      <c r="E31" s="52"/>
    </row>
    <row r="32" spans="2:5" ht="75.75" thickBot="1">
      <c r="B32" s="92"/>
      <c r="C32" s="124" t="s">
        <v>981</v>
      </c>
      <c r="D32" s="97"/>
      <c r="E32" s="52"/>
    </row>
    <row r="33" spans="2:7" ht="30.75" thickBot="1">
      <c r="B33" s="92"/>
      <c r="C33" s="96" t="s">
        <v>288</v>
      </c>
      <c r="D33" s="97"/>
      <c r="E33" s="52"/>
    </row>
    <row r="34" spans="2:7" ht="75.75" thickBot="1">
      <c r="B34" s="92"/>
      <c r="C34" s="96" t="s">
        <v>255</v>
      </c>
      <c r="D34" s="97"/>
      <c r="E34" s="52"/>
    </row>
    <row r="35" spans="2:7" ht="45.75" thickBot="1">
      <c r="B35" s="92"/>
      <c r="C35" s="96" t="s">
        <v>289</v>
      </c>
      <c r="D35" s="97"/>
      <c r="E35" s="52"/>
    </row>
    <row r="36" spans="2:7" ht="15.75" thickBot="1">
      <c r="B36" s="92"/>
      <c r="C36" s="922" t="s">
        <v>653</v>
      </c>
      <c r="D36" s="922"/>
      <c r="E36" s="52"/>
    </row>
    <row r="37" spans="2:7" ht="30.75" thickBot="1">
      <c r="B37" s="199"/>
      <c r="C37" s="231" t="s">
        <v>654</v>
      </c>
      <c r="D37" s="97"/>
      <c r="E37" s="199"/>
    </row>
    <row r="38" spans="2:7" ht="15.75" thickBot="1">
      <c r="B38" s="92"/>
      <c r="C38" s="922" t="s">
        <v>655</v>
      </c>
      <c r="D38" s="922"/>
      <c r="E38" s="52"/>
    </row>
    <row r="39" spans="2:7" ht="45.75" customHeight="1" thickBot="1">
      <c r="B39" s="92"/>
      <c r="C39" s="232" t="s">
        <v>720</v>
      </c>
      <c r="D39" s="97"/>
      <c r="E39" s="52"/>
    </row>
    <row r="40" spans="2:7" ht="30.75" thickBot="1">
      <c r="B40" s="92"/>
      <c r="C40" s="232" t="s">
        <v>719</v>
      </c>
      <c r="D40" s="216"/>
      <c r="E40" s="52"/>
    </row>
    <row r="41" spans="2:7" ht="15.75" thickBot="1">
      <c r="B41" s="117"/>
      <c r="C41" s="99"/>
      <c r="D41" s="99"/>
      <c r="E41" s="118"/>
    </row>
    <row r="44" spans="2:7">
      <c r="C44" s="597" t="s">
        <v>960</v>
      </c>
      <c r="D44" s="727" t="s">
        <v>972</v>
      </c>
      <c r="E44" s="727"/>
      <c r="F44" s="727"/>
      <c r="G44" s="727"/>
    </row>
    <row r="45" spans="2:7" ht="84.95" customHeight="1" thickBot="1">
      <c r="C45" s="37"/>
      <c r="D45" s="730"/>
      <c r="E45" s="730"/>
      <c r="F45" s="730"/>
      <c r="G45" s="730"/>
    </row>
  </sheetData>
  <mergeCells count="11">
    <mergeCell ref="D44:G45"/>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4820" r:id="rId4" name="Check Box 4">
              <controlPr defaultSize="0" autoFill="0" autoLine="0" autoPict="0">
                <anchor moveWithCells="1" sizeWithCells="1">
                  <from>
                    <xdr:col>2</xdr:col>
                    <xdr:colOff>3028950</xdr:colOff>
                    <xdr:row>38</xdr:row>
                    <xdr:rowOff>0</xdr:rowOff>
                  </from>
                  <to>
                    <xdr:col>3</xdr:col>
                    <xdr:colOff>590550</xdr:colOff>
                    <xdr:row>38</xdr:row>
                    <xdr:rowOff>333375</xdr:rowOff>
                  </to>
                </anchor>
              </controlPr>
            </control>
          </mc:Choice>
        </mc:AlternateContent>
        <mc:AlternateContent xmlns:mc="http://schemas.openxmlformats.org/markup-compatibility/2006">
          <mc:Choice Requires="x14">
            <control shapeId="34821" r:id="rId5" name="Check Box 5">
              <controlPr defaultSize="0" autoFill="0" autoLine="0" autoPict="0">
                <anchor moveWithCells="1" sizeWithCells="1">
                  <from>
                    <xdr:col>3</xdr:col>
                    <xdr:colOff>628650</xdr:colOff>
                    <xdr:row>38</xdr:row>
                    <xdr:rowOff>0</xdr:rowOff>
                  </from>
                  <to>
                    <xdr:col>3</xdr:col>
                    <xdr:colOff>1219200</xdr:colOff>
                    <xdr:row>38</xdr:row>
                    <xdr:rowOff>333375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C809B0-9DC6-B744-8AD2-E650BE8D9B68}">
  <sheetPr>
    <tabColor theme="0"/>
    <pageSetUpPr fitToPage="1"/>
  </sheetPr>
  <dimension ref="B1:T353"/>
  <sheetViews>
    <sheetView showGridLines="0" topLeftCell="I100" zoomScale="77" zoomScaleNormal="77" zoomScaleSheetLayoutView="130" zoomScalePageLayoutView="85" workbookViewId="0">
      <selection activeCell="K23" sqref="K23"/>
    </sheetView>
  </sheetViews>
  <sheetFormatPr defaultColWidth="8.85546875" defaultRowHeight="15" outlineLevelRow="1"/>
  <cols>
    <col min="1" max="1" width="3" customWidth="1"/>
    <col min="2" max="2" width="28.42578125" customWidth="1"/>
    <col min="3" max="3" width="56.140625" customWidth="1"/>
    <col min="4" max="4" width="34.42578125" customWidth="1"/>
    <col min="5" max="5" width="32" customWidth="1"/>
    <col min="6" max="6" width="26.5703125" customWidth="1"/>
    <col min="7" max="7" width="26.42578125" bestFit="1" customWidth="1"/>
    <col min="8" max="8" width="34.5703125" customWidth="1"/>
    <col min="9" max="9" width="26.140625" customWidth="1"/>
    <col min="10" max="10" width="25.85546875" customWidth="1"/>
    <col min="11" max="11" width="51.42578125" customWidth="1"/>
    <col min="12" max="12" width="30.42578125" customWidth="1"/>
    <col min="13" max="13" width="27.140625" bestFit="1" customWidth="1"/>
    <col min="14" max="14" width="25" customWidth="1"/>
    <col min="15" max="15" width="25.85546875" bestFit="1" customWidth="1"/>
    <col min="16" max="16" width="30.42578125" customWidth="1"/>
    <col min="17" max="17" width="27.140625" bestFit="1" customWidth="1"/>
    <col min="18" max="18" width="24.42578125" customWidth="1"/>
    <col min="19" max="19" width="23.140625" bestFit="1" customWidth="1"/>
    <col min="20" max="20" width="27.5703125" customWidth="1"/>
  </cols>
  <sheetData>
    <row r="1" spans="2:19" ht="15.75" thickBot="1"/>
    <row r="2" spans="2:19" ht="26.25">
      <c r="B2" s="68"/>
      <c r="C2" s="934"/>
      <c r="D2" s="934"/>
      <c r="E2" s="934"/>
      <c r="F2" s="934"/>
      <c r="G2" s="934"/>
      <c r="H2" s="63"/>
      <c r="I2" s="63"/>
      <c r="J2" s="63"/>
      <c r="K2" s="63"/>
      <c r="L2" s="63"/>
      <c r="M2" s="63"/>
      <c r="N2" s="63"/>
      <c r="O2" s="63"/>
      <c r="P2" s="63"/>
      <c r="Q2" s="63"/>
      <c r="R2" s="63"/>
      <c r="S2" s="64"/>
    </row>
    <row r="3" spans="2:19" ht="26.25">
      <c r="B3" s="69"/>
      <c r="C3" s="935" t="s">
        <v>268</v>
      </c>
      <c r="D3" s="936"/>
      <c r="E3" s="936"/>
      <c r="F3" s="936"/>
      <c r="G3" s="937"/>
      <c r="H3" s="84"/>
      <c r="I3" s="84"/>
      <c r="J3" s="84"/>
      <c r="K3" s="84"/>
      <c r="L3" s="84"/>
      <c r="M3" s="84"/>
      <c r="N3" s="84"/>
      <c r="O3" s="84"/>
      <c r="P3" s="84"/>
      <c r="Q3" s="84"/>
      <c r="R3" s="84"/>
      <c r="S3" s="67"/>
    </row>
    <row r="4" spans="2:19" ht="26.25">
      <c r="B4" s="69"/>
      <c r="C4" s="251"/>
      <c r="D4" s="251"/>
      <c r="E4" s="251"/>
      <c r="F4" s="251"/>
      <c r="G4" s="251"/>
      <c r="H4" s="84"/>
      <c r="I4" s="84"/>
      <c r="J4" s="84"/>
      <c r="K4" s="84"/>
      <c r="L4" s="84"/>
      <c r="M4" s="84"/>
      <c r="N4" s="84"/>
      <c r="O4" s="84"/>
      <c r="P4" s="84"/>
      <c r="Q4" s="84"/>
      <c r="R4" s="84"/>
      <c r="S4" s="67"/>
    </row>
    <row r="5" spans="2:19" ht="15.75" thickBot="1">
      <c r="B5" s="65"/>
      <c r="C5" s="84"/>
      <c r="D5" s="84"/>
      <c r="E5" s="84"/>
      <c r="F5" s="84"/>
      <c r="G5" s="84"/>
      <c r="H5" s="84"/>
      <c r="I5" s="84"/>
      <c r="J5" s="84"/>
      <c r="K5" s="84"/>
      <c r="L5" s="84"/>
      <c r="M5" s="84"/>
      <c r="N5" s="84"/>
      <c r="O5" s="84"/>
      <c r="P5" s="84"/>
      <c r="Q5" s="84"/>
      <c r="R5" s="84"/>
      <c r="S5" s="67"/>
    </row>
    <row r="6" spans="2:19" ht="34.5" customHeight="1" thickBot="1">
      <c r="B6" s="938" t="s">
        <v>819</v>
      </c>
      <c r="C6" s="939"/>
      <c r="D6" s="939"/>
      <c r="E6" s="939"/>
      <c r="F6" s="939"/>
      <c r="G6" s="939"/>
      <c r="H6" s="120"/>
      <c r="I6" s="120"/>
      <c r="J6" s="120"/>
      <c r="K6" s="120"/>
      <c r="L6" s="120"/>
      <c r="M6" s="120"/>
      <c r="N6" s="120"/>
      <c r="O6" s="120"/>
      <c r="P6" s="120"/>
      <c r="Q6" s="120"/>
      <c r="R6" s="120"/>
      <c r="S6" s="121"/>
    </row>
    <row r="7" spans="2:19" ht="15.75" customHeight="1">
      <c r="B7" s="940" t="s">
        <v>561</v>
      </c>
      <c r="C7" s="941"/>
      <c r="D7" s="941"/>
      <c r="E7" s="941"/>
      <c r="F7" s="941"/>
      <c r="G7" s="941"/>
      <c r="H7" s="120"/>
      <c r="I7" s="120"/>
      <c r="J7" s="120"/>
      <c r="K7" s="120"/>
      <c r="L7" s="120"/>
      <c r="M7" s="120"/>
      <c r="N7" s="120"/>
      <c r="O7" s="120"/>
      <c r="P7" s="120"/>
      <c r="Q7" s="120"/>
      <c r="R7" s="120"/>
      <c r="S7" s="121"/>
    </row>
    <row r="8" spans="2:19" ht="15.75" customHeight="1" thickBot="1">
      <c r="B8" s="942" t="s">
        <v>724</v>
      </c>
      <c r="C8" s="943"/>
      <c r="D8" s="943"/>
      <c r="E8" s="943"/>
      <c r="F8" s="943"/>
      <c r="G8" s="943"/>
      <c r="H8" s="341"/>
      <c r="I8" s="341"/>
      <c r="J8" s="341"/>
      <c r="K8" s="341"/>
      <c r="L8" s="341"/>
      <c r="M8" s="341"/>
      <c r="N8" s="341"/>
      <c r="O8" s="341"/>
      <c r="P8" s="341"/>
      <c r="Q8" s="341"/>
      <c r="R8" s="341"/>
      <c r="S8" s="342"/>
    </row>
    <row r="10" spans="2:19" ht="21">
      <c r="B10" s="944" t="s">
        <v>292</v>
      </c>
      <c r="C10" s="944"/>
    </row>
    <row r="11" spans="2:19" ht="15.75" thickBot="1"/>
    <row r="12" spans="2:19" ht="15" customHeight="1" thickBot="1">
      <c r="B12" s="252" t="s">
        <v>293</v>
      </c>
      <c r="C12" s="119" t="s">
        <v>769</v>
      </c>
    </row>
    <row r="13" spans="2:19" ht="15.75" customHeight="1" thickBot="1">
      <c r="B13" s="252" t="s">
        <v>262</v>
      </c>
      <c r="C13" s="119" t="s">
        <v>799</v>
      </c>
    </row>
    <row r="14" spans="2:19" ht="15.75" customHeight="1" thickBot="1">
      <c r="B14" s="252" t="s">
        <v>562</v>
      </c>
      <c r="C14" s="119" t="s">
        <v>500</v>
      </c>
    </row>
    <row r="15" spans="2:19" ht="15.75" customHeight="1" thickBot="1">
      <c r="B15" s="252" t="s">
        <v>294</v>
      </c>
      <c r="C15" s="119"/>
    </row>
    <row r="16" spans="2:19" ht="15.75" thickBot="1">
      <c r="B16" s="252" t="s">
        <v>295</v>
      </c>
      <c r="C16" s="119"/>
    </row>
    <row r="17" spans="2:19" ht="15.75" thickBot="1">
      <c r="B17" s="252" t="s">
        <v>296</v>
      </c>
      <c r="C17" s="119" t="s">
        <v>393</v>
      </c>
    </row>
    <row r="19" spans="2:19" ht="38.450000000000003" customHeight="1" thickBot="1">
      <c r="B19" s="1102" t="s">
        <v>1020</v>
      </c>
      <c r="C19" s="1103"/>
      <c r="D19" s="1103"/>
      <c r="E19" s="1103"/>
      <c r="F19" s="1103"/>
      <c r="G19" s="1103"/>
      <c r="H19" s="1103"/>
      <c r="I19" s="1103"/>
    </row>
    <row r="20" spans="2:19" ht="15.75" thickBot="1">
      <c r="D20" s="925" t="s">
        <v>297</v>
      </c>
      <c r="E20" s="926"/>
      <c r="F20" s="926"/>
      <c r="G20" s="927"/>
      <c r="H20" s="925" t="s">
        <v>298</v>
      </c>
      <c r="I20" s="926"/>
      <c r="J20" s="926"/>
      <c r="K20" s="927"/>
      <c r="L20" s="925" t="s">
        <v>299</v>
      </c>
      <c r="M20" s="926"/>
      <c r="N20" s="926"/>
      <c r="O20" s="927"/>
      <c r="P20" s="925" t="s">
        <v>300</v>
      </c>
      <c r="Q20" s="926"/>
      <c r="R20" s="926"/>
      <c r="S20" s="927"/>
    </row>
    <row r="21" spans="2:19" ht="45" customHeight="1" thickBot="1">
      <c r="B21" s="928" t="s">
        <v>820</v>
      </c>
      <c r="C21" s="931" t="s">
        <v>821</v>
      </c>
      <c r="D21" s="343"/>
      <c r="E21" s="344" t="s">
        <v>822</v>
      </c>
      <c r="F21" s="345" t="s">
        <v>823</v>
      </c>
      <c r="G21" s="346" t="s">
        <v>824</v>
      </c>
      <c r="H21" s="343"/>
      <c r="I21" s="344" t="s">
        <v>822</v>
      </c>
      <c r="J21" s="345" t="s">
        <v>823</v>
      </c>
      <c r="K21" s="346" t="s">
        <v>824</v>
      </c>
      <c r="L21" s="343"/>
      <c r="M21" s="344" t="s">
        <v>822</v>
      </c>
      <c r="N21" s="345" t="s">
        <v>823</v>
      </c>
      <c r="O21" s="346" t="s">
        <v>824</v>
      </c>
      <c r="P21" s="343"/>
      <c r="Q21" s="344" t="s">
        <v>822</v>
      </c>
      <c r="R21" s="345" t="s">
        <v>823</v>
      </c>
      <c r="S21" s="346" t="s">
        <v>824</v>
      </c>
    </row>
    <row r="22" spans="2:19" ht="40.5" customHeight="1">
      <c r="B22" s="929"/>
      <c r="C22" s="932"/>
      <c r="D22" s="347" t="s">
        <v>825</v>
      </c>
      <c r="E22" s="348"/>
      <c r="F22" s="349"/>
      <c r="G22" s="350"/>
      <c r="H22" s="351" t="s">
        <v>825</v>
      </c>
      <c r="I22" s="352">
        <f>'Tracker for projects under  (2)'!D8</f>
        <v>25000</v>
      </c>
      <c r="J22" s="353">
        <f>'Tracker for projects under  (2)'!E8</f>
        <v>600</v>
      </c>
      <c r="K22" s="354">
        <f>'Tracker for projects under  (2)'!F8</f>
        <v>24400</v>
      </c>
      <c r="L22" s="347" t="s">
        <v>825</v>
      </c>
      <c r="M22" s="352"/>
      <c r="N22" s="353"/>
      <c r="O22" s="354"/>
      <c r="P22" s="347" t="s">
        <v>825</v>
      </c>
      <c r="Q22" s="352"/>
      <c r="R22" s="353"/>
      <c r="S22" s="354"/>
    </row>
    <row r="23" spans="2:19" ht="39.75" customHeight="1">
      <c r="B23" s="929"/>
      <c r="C23" s="932"/>
      <c r="D23" s="355" t="s">
        <v>826</v>
      </c>
      <c r="E23" s="356"/>
      <c r="F23" s="356"/>
      <c r="G23" s="356"/>
      <c r="H23" s="357" t="s">
        <v>826</v>
      </c>
      <c r="I23" s="358">
        <f>'Tracker for projects under  (2)'!D9</f>
        <v>0.5</v>
      </c>
      <c r="J23" s="358">
        <f>'Tracker for projects under  (2)'!E9</f>
        <v>0.5</v>
      </c>
      <c r="K23" s="359">
        <f>'Tracker for projects under  (2)'!F9</f>
        <v>0.5</v>
      </c>
      <c r="L23" s="355" t="s">
        <v>826</v>
      </c>
      <c r="M23" s="358"/>
      <c r="N23" s="358"/>
      <c r="O23" s="359"/>
      <c r="P23" s="355" t="s">
        <v>826</v>
      </c>
      <c r="Q23" s="358"/>
      <c r="R23" s="358"/>
      <c r="S23" s="359"/>
    </row>
    <row r="24" spans="2:19" ht="37.5" customHeight="1">
      <c r="B24" s="930"/>
      <c r="C24" s="933"/>
      <c r="D24" s="355" t="s">
        <v>827</v>
      </c>
      <c r="E24" s="356"/>
      <c r="F24" s="356"/>
      <c r="G24" s="356"/>
      <c r="H24" s="357" t="s">
        <v>827</v>
      </c>
      <c r="I24" s="358">
        <f>'Tracker for projects under  (2)'!D10</f>
        <v>0.2</v>
      </c>
      <c r="J24" s="358">
        <f>'Tracker for projects under  (2)'!E10</f>
        <v>0.2</v>
      </c>
      <c r="K24" s="359">
        <f>'Tracker for projects under  (2)'!F10</f>
        <v>0.2</v>
      </c>
      <c r="L24" s="355" t="s">
        <v>827</v>
      </c>
      <c r="M24" s="358"/>
      <c r="N24" s="358"/>
      <c r="O24" s="359"/>
      <c r="P24" s="355" t="s">
        <v>827</v>
      </c>
      <c r="Q24" s="358"/>
      <c r="R24" s="358"/>
      <c r="S24" s="359"/>
    </row>
    <row r="25" spans="2:19" ht="14.45" customHeight="1" thickBot="1">
      <c r="B25" s="253"/>
      <c r="C25" s="253"/>
      <c r="Q25" s="360"/>
      <c r="R25" s="360"/>
      <c r="S25" s="360"/>
    </row>
    <row r="26" spans="2:19" ht="30" customHeight="1" thickBot="1">
      <c r="B26" s="253"/>
      <c r="C26" s="253"/>
      <c r="D26" s="925" t="s">
        <v>297</v>
      </c>
      <c r="E26" s="926"/>
      <c r="F26" s="926"/>
      <c r="G26" s="927"/>
      <c r="H26" s="925" t="s">
        <v>298</v>
      </c>
      <c r="I26" s="926"/>
      <c r="J26" s="926"/>
      <c r="K26" s="927"/>
      <c r="L26" s="925" t="s">
        <v>299</v>
      </c>
      <c r="M26" s="926"/>
      <c r="N26" s="926"/>
      <c r="O26" s="927"/>
      <c r="P26" s="925" t="s">
        <v>300</v>
      </c>
      <c r="Q26" s="926"/>
      <c r="R26" s="926"/>
      <c r="S26" s="927"/>
    </row>
    <row r="27" spans="2:19" ht="47.25" customHeight="1">
      <c r="B27" s="928" t="s">
        <v>828</v>
      </c>
      <c r="C27" s="928" t="s">
        <v>829</v>
      </c>
      <c r="D27" s="945" t="s">
        <v>830</v>
      </c>
      <c r="E27" s="946"/>
      <c r="F27" s="361" t="s">
        <v>831</v>
      </c>
      <c r="G27" s="362" t="s">
        <v>832</v>
      </c>
      <c r="H27" s="945" t="s">
        <v>830</v>
      </c>
      <c r="I27" s="946"/>
      <c r="J27" s="361" t="s">
        <v>831</v>
      </c>
      <c r="K27" s="362" t="s">
        <v>832</v>
      </c>
      <c r="L27" s="945" t="s">
        <v>830</v>
      </c>
      <c r="M27" s="946"/>
      <c r="N27" s="361" t="s">
        <v>831</v>
      </c>
      <c r="O27" s="362" t="s">
        <v>832</v>
      </c>
      <c r="P27" s="945" t="s">
        <v>830</v>
      </c>
      <c r="Q27" s="946"/>
      <c r="R27" s="361" t="s">
        <v>831</v>
      </c>
      <c r="S27" s="362" t="s">
        <v>832</v>
      </c>
    </row>
    <row r="28" spans="2:19" ht="51" customHeight="1">
      <c r="B28" s="929"/>
      <c r="C28" s="929"/>
      <c r="D28" s="363" t="s">
        <v>825</v>
      </c>
      <c r="E28" s="364"/>
      <c r="F28" s="961"/>
      <c r="G28" s="963"/>
      <c r="H28" s="363" t="s">
        <v>825</v>
      </c>
      <c r="I28" s="365">
        <f>'Tracker for projects under  (2)'!D16</f>
        <v>100</v>
      </c>
      <c r="J28" s="947" t="s">
        <v>306</v>
      </c>
      <c r="K28" s="949" t="s">
        <v>409</v>
      </c>
      <c r="L28" s="363" t="s">
        <v>825</v>
      </c>
      <c r="M28" s="365"/>
      <c r="N28" s="947"/>
      <c r="O28" s="949"/>
      <c r="P28" s="363" t="s">
        <v>825</v>
      </c>
      <c r="Q28" s="365"/>
      <c r="R28" s="947"/>
      <c r="S28" s="949"/>
    </row>
    <row r="29" spans="2:19" ht="51" customHeight="1">
      <c r="B29" s="930"/>
      <c r="C29" s="930"/>
      <c r="D29" s="366" t="s">
        <v>833</v>
      </c>
      <c r="E29" s="367"/>
      <c r="F29" s="962"/>
      <c r="G29" s="964"/>
      <c r="H29" s="366" t="s">
        <v>833</v>
      </c>
      <c r="I29" s="368">
        <f>'Tracker for projects under  (2)'!D17</f>
        <v>0.5</v>
      </c>
      <c r="J29" s="948"/>
      <c r="K29" s="950"/>
      <c r="L29" s="366" t="s">
        <v>833</v>
      </c>
      <c r="M29" s="368"/>
      <c r="N29" s="948"/>
      <c r="O29" s="950"/>
      <c r="P29" s="366" t="s">
        <v>833</v>
      </c>
      <c r="Q29" s="368"/>
      <c r="R29" s="948"/>
      <c r="S29" s="950"/>
    </row>
    <row r="30" spans="2:19" ht="45.6" customHeight="1">
      <c r="B30" s="951" t="s">
        <v>834</v>
      </c>
      <c r="C30" s="954" t="s">
        <v>835</v>
      </c>
      <c r="D30" s="369" t="s">
        <v>836</v>
      </c>
      <c r="E30" s="370" t="s">
        <v>296</v>
      </c>
      <c r="F30" s="370" t="s">
        <v>301</v>
      </c>
      <c r="G30" s="371" t="s">
        <v>302</v>
      </c>
      <c r="H30" s="369" t="s">
        <v>836</v>
      </c>
      <c r="I30" s="370" t="s">
        <v>296</v>
      </c>
      <c r="J30" s="370" t="s">
        <v>301</v>
      </c>
      <c r="K30" s="371" t="s">
        <v>302</v>
      </c>
      <c r="L30" s="369" t="s">
        <v>836</v>
      </c>
      <c r="M30" s="370" t="s">
        <v>296</v>
      </c>
      <c r="N30" s="370" t="s">
        <v>301</v>
      </c>
      <c r="O30" s="371" t="s">
        <v>302</v>
      </c>
      <c r="P30" s="369" t="s">
        <v>836</v>
      </c>
      <c r="Q30" s="370" t="s">
        <v>296</v>
      </c>
      <c r="R30" s="370" t="s">
        <v>301</v>
      </c>
      <c r="S30" s="371" t="s">
        <v>302</v>
      </c>
    </row>
    <row r="31" spans="2:19" ht="30" customHeight="1">
      <c r="B31" s="952"/>
      <c r="C31" s="955"/>
      <c r="D31" s="372"/>
      <c r="E31" s="373"/>
      <c r="F31" s="373"/>
      <c r="G31" s="374"/>
      <c r="H31" s="376">
        <f>'Tracker for projects under  (2)'!C19</f>
        <v>1</v>
      </c>
      <c r="I31" s="376" t="s">
        <v>390</v>
      </c>
      <c r="J31" s="375" t="s">
        <v>388</v>
      </c>
      <c r="K31" s="377" t="s">
        <v>445</v>
      </c>
      <c r="L31" s="602"/>
      <c r="M31" s="376"/>
      <c r="N31" s="375"/>
      <c r="O31" s="377"/>
      <c r="P31" s="375"/>
      <c r="Q31" s="376"/>
      <c r="R31" s="375"/>
      <c r="S31" s="377"/>
    </row>
    <row r="32" spans="2:19" ht="36.75" hidden="1" customHeight="1" outlineLevel="1">
      <c r="B32" s="952"/>
      <c r="C32" s="955"/>
      <c r="D32" s="369" t="s">
        <v>836</v>
      </c>
      <c r="E32" s="370" t="s">
        <v>296</v>
      </c>
      <c r="F32" s="370" t="s">
        <v>301</v>
      </c>
      <c r="G32" s="371" t="s">
        <v>302</v>
      </c>
      <c r="H32" s="369" t="s">
        <v>836</v>
      </c>
      <c r="I32" s="370" t="s">
        <v>296</v>
      </c>
      <c r="J32" s="370" t="s">
        <v>301</v>
      </c>
      <c r="K32" s="371" t="s">
        <v>302</v>
      </c>
      <c r="L32" s="369" t="s">
        <v>836</v>
      </c>
      <c r="M32" s="370" t="s">
        <v>296</v>
      </c>
      <c r="N32" s="370" t="s">
        <v>301</v>
      </c>
      <c r="O32" s="371" t="s">
        <v>302</v>
      </c>
      <c r="P32" s="369" t="s">
        <v>836</v>
      </c>
      <c r="Q32" s="370" t="s">
        <v>296</v>
      </c>
      <c r="R32" s="370" t="s">
        <v>301</v>
      </c>
      <c r="S32" s="371" t="s">
        <v>302</v>
      </c>
    </row>
    <row r="33" spans="2:19" ht="30" hidden="1" customHeight="1" outlineLevel="1">
      <c r="B33" s="952"/>
      <c r="C33" s="955"/>
      <c r="D33" s="372"/>
      <c r="E33" s="373"/>
      <c r="F33" s="373"/>
      <c r="G33" s="374"/>
      <c r="H33" s="375"/>
      <c r="I33" s="376"/>
      <c r="J33" s="375"/>
      <c r="K33" s="377"/>
      <c r="L33" s="375"/>
      <c r="M33" s="376"/>
      <c r="N33" s="375"/>
      <c r="O33" s="377"/>
      <c r="P33" s="375"/>
      <c r="Q33" s="376"/>
      <c r="R33" s="375"/>
      <c r="S33" s="377"/>
    </row>
    <row r="34" spans="2:19" ht="36" hidden="1" customHeight="1" outlineLevel="1">
      <c r="B34" s="952"/>
      <c r="C34" s="955"/>
      <c r="D34" s="369" t="s">
        <v>836</v>
      </c>
      <c r="E34" s="370" t="s">
        <v>296</v>
      </c>
      <c r="F34" s="370" t="s">
        <v>301</v>
      </c>
      <c r="G34" s="371" t="s">
        <v>302</v>
      </c>
      <c r="H34" s="369" t="s">
        <v>836</v>
      </c>
      <c r="I34" s="370" t="s">
        <v>296</v>
      </c>
      <c r="J34" s="370" t="s">
        <v>301</v>
      </c>
      <c r="K34" s="371" t="s">
        <v>302</v>
      </c>
      <c r="L34" s="369" t="s">
        <v>836</v>
      </c>
      <c r="M34" s="370" t="s">
        <v>296</v>
      </c>
      <c r="N34" s="370" t="s">
        <v>301</v>
      </c>
      <c r="O34" s="371" t="s">
        <v>302</v>
      </c>
      <c r="P34" s="369" t="s">
        <v>836</v>
      </c>
      <c r="Q34" s="370" t="s">
        <v>296</v>
      </c>
      <c r="R34" s="370" t="s">
        <v>301</v>
      </c>
      <c r="S34" s="371" t="s">
        <v>302</v>
      </c>
    </row>
    <row r="35" spans="2:19" ht="30" hidden="1" customHeight="1" outlineLevel="1">
      <c r="B35" s="952"/>
      <c r="C35" s="955"/>
      <c r="D35" s="372"/>
      <c r="E35" s="373"/>
      <c r="F35" s="373"/>
      <c r="G35" s="374"/>
      <c r="H35" s="375"/>
      <c r="I35" s="376"/>
      <c r="J35" s="375"/>
      <c r="K35" s="377"/>
      <c r="L35" s="375"/>
      <c r="M35" s="376"/>
      <c r="N35" s="375"/>
      <c r="O35" s="377"/>
      <c r="P35" s="375"/>
      <c r="Q35" s="376"/>
      <c r="R35" s="375"/>
      <c r="S35" s="377"/>
    </row>
    <row r="36" spans="2:19" ht="39" hidden="1" customHeight="1" outlineLevel="1">
      <c r="B36" s="952"/>
      <c r="C36" s="955"/>
      <c r="D36" s="369" t="s">
        <v>836</v>
      </c>
      <c r="E36" s="370" t="s">
        <v>296</v>
      </c>
      <c r="F36" s="370" t="s">
        <v>301</v>
      </c>
      <c r="G36" s="371" t="s">
        <v>302</v>
      </c>
      <c r="H36" s="369" t="s">
        <v>836</v>
      </c>
      <c r="I36" s="370" t="s">
        <v>296</v>
      </c>
      <c r="J36" s="370" t="s">
        <v>301</v>
      </c>
      <c r="K36" s="371" t="s">
        <v>302</v>
      </c>
      <c r="L36" s="369" t="s">
        <v>836</v>
      </c>
      <c r="M36" s="370" t="s">
        <v>296</v>
      </c>
      <c r="N36" s="370" t="s">
        <v>301</v>
      </c>
      <c r="O36" s="371" t="s">
        <v>302</v>
      </c>
      <c r="P36" s="369" t="s">
        <v>836</v>
      </c>
      <c r="Q36" s="370" t="s">
        <v>296</v>
      </c>
      <c r="R36" s="370" t="s">
        <v>301</v>
      </c>
      <c r="S36" s="371" t="s">
        <v>302</v>
      </c>
    </row>
    <row r="37" spans="2:19" ht="30" hidden="1" customHeight="1" outlineLevel="1">
      <c r="B37" s="952"/>
      <c r="C37" s="955"/>
      <c r="D37" s="372"/>
      <c r="E37" s="373"/>
      <c r="F37" s="373"/>
      <c r="G37" s="374"/>
      <c r="H37" s="375"/>
      <c r="I37" s="376"/>
      <c r="J37" s="375"/>
      <c r="K37" s="377"/>
      <c r="L37" s="375"/>
      <c r="M37" s="376"/>
      <c r="N37" s="375"/>
      <c r="O37" s="377"/>
      <c r="P37" s="375"/>
      <c r="Q37" s="376"/>
      <c r="R37" s="375"/>
      <c r="S37" s="377"/>
    </row>
    <row r="38" spans="2:19" ht="36.75" hidden="1" customHeight="1" outlineLevel="1">
      <c r="B38" s="952"/>
      <c r="C38" s="955"/>
      <c r="D38" s="369" t="s">
        <v>836</v>
      </c>
      <c r="E38" s="370" t="s">
        <v>296</v>
      </c>
      <c r="F38" s="370" t="s">
        <v>301</v>
      </c>
      <c r="G38" s="371" t="s">
        <v>302</v>
      </c>
      <c r="H38" s="369" t="s">
        <v>836</v>
      </c>
      <c r="I38" s="370" t="s">
        <v>296</v>
      </c>
      <c r="J38" s="370" t="s">
        <v>301</v>
      </c>
      <c r="K38" s="371" t="s">
        <v>302</v>
      </c>
      <c r="L38" s="369" t="s">
        <v>836</v>
      </c>
      <c r="M38" s="370" t="s">
        <v>296</v>
      </c>
      <c r="N38" s="370" t="s">
        <v>301</v>
      </c>
      <c r="O38" s="371" t="s">
        <v>302</v>
      </c>
      <c r="P38" s="369" t="s">
        <v>836</v>
      </c>
      <c r="Q38" s="370" t="s">
        <v>296</v>
      </c>
      <c r="R38" s="370" t="s">
        <v>301</v>
      </c>
      <c r="S38" s="371" t="s">
        <v>302</v>
      </c>
    </row>
    <row r="39" spans="2:19" ht="30" hidden="1" customHeight="1" outlineLevel="1">
      <c r="B39" s="953"/>
      <c r="C39" s="956"/>
      <c r="D39" s="372"/>
      <c r="E39" s="373"/>
      <c r="F39" s="373"/>
      <c r="G39" s="374"/>
      <c r="H39" s="375"/>
      <c r="I39" s="376"/>
      <c r="J39" s="375"/>
      <c r="K39" s="377"/>
      <c r="L39" s="375"/>
      <c r="M39" s="376"/>
      <c r="N39" s="375"/>
      <c r="O39" s="377"/>
      <c r="P39" s="375"/>
      <c r="Q39" s="376"/>
      <c r="R39" s="375"/>
      <c r="S39" s="377"/>
    </row>
    <row r="40" spans="2:19" ht="30" customHeight="1" collapsed="1">
      <c r="B40" s="951" t="s">
        <v>837</v>
      </c>
      <c r="C40" s="951" t="s">
        <v>838</v>
      </c>
      <c r="D40" s="370" t="s">
        <v>839</v>
      </c>
      <c r="E40" s="370" t="s">
        <v>840</v>
      </c>
      <c r="F40" s="345" t="s">
        <v>841</v>
      </c>
      <c r="G40" s="378"/>
      <c r="H40" s="370" t="s">
        <v>839</v>
      </c>
      <c r="I40" s="370" t="s">
        <v>840</v>
      </c>
      <c r="J40" s="345" t="s">
        <v>841</v>
      </c>
      <c r="K40" s="379" t="s">
        <v>306</v>
      </c>
      <c r="L40" s="370" t="s">
        <v>839</v>
      </c>
      <c r="M40" s="370" t="s">
        <v>840</v>
      </c>
      <c r="N40" s="345" t="s">
        <v>841</v>
      </c>
      <c r="O40" s="379"/>
      <c r="P40" s="370" t="s">
        <v>839</v>
      </c>
      <c r="Q40" s="370" t="s">
        <v>840</v>
      </c>
      <c r="R40" s="345" t="s">
        <v>841</v>
      </c>
      <c r="S40" s="379"/>
    </row>
    <row r="41" spans="2:19" ht="30" customHeight="1">
      <c r="B41" s="952"/>
      <c r="C41" s="952"/>
      <c r="D41" s="957"/>
      <c r="E41" s="957"/>
      <c r="F41" s="345" t="s">
        <v>842</v>
      </c>
      <c r="G41" s="380"/>
      <c r="H41" s="959">
        <v>1</v>
      </c>
      <c r="I41" s="959" t="s">
        <v>441</v>
      </c>
      <c r="J41" s="345" t="s">
        <v>842</v>
      </c>
      <c r="K41" s="381" t="s">
        <v>372</v>
      </c>
      <c r="L41" s="959"/>
      <c r="M41" s="959"/>
      <c r="N41" s="345" t="s">
        <v>842</v>
      </c>
      <c r="O41" s="381"/>
      <c r="P41" s="959"/>
      <c r="Q41" s="959"/>
      <c r="R41" s="345" t="s">
        <v>842</v>
      </c>
      <c r="S41" s="381"/>
    </row>
    <row r="42" spans="2:19" ht="30" customHeight="1">
      <c r="B42" s="952"/>
      <c r="C42" s="952"/>
      <c r="D42" s="958"/>
      <c r="E42" s="958"/>
      <c r="F42" s="345" t="s">
        <v>843</v>
      </c>
      <c r="G42" s="374"/>
      <c r="H42" s="960"/>
      <c r="I42" s="960"/>
      <c r="J42" s="345" t="s">
        <v>843</v>
      </c>
      <c r="K42" s="377">
        <v>45</v>
      </c>
      <c r="L42" s="960"/>
      <c r="M42" s="960"/>
      <c r="N42" s="345" t="s">
        <v>843</v>
      </c>
      <c r="O42" s="377"/>
      <c r="P42" s="960"/>
      <c r="Q42" s="960"/>
      <c r="R42" s="345" t="s">
        <v>843</v>
      </c>
      <c r="S42" s="377"/>
    </row>
    <row r="43" spans="2:19" ht="30" customHeight="1" outlineLevel="1">
      <c r="B43" s="952"/>
      <c r="C43" s="952"/>
      <c r="D43" s="370" t="s">
        <v>839</v>
      </c>
      <c r="E43" s="370" t="s">
        <v>840</v>
      </c>
      <c r="F43" s="345" t="s">
        <v>841</v>
      </c>
      <c r="G43" s="378"/>
      <c r="H43" s="370" t="s">
        <v>839</v>
      </c>
      <c r="I43" s="370" t="s">
        <v>840</v>
      </c>
      <c r="J43" s="345" t="s">
        <v>841</v>
      </c>
      <c r="K43" s="379"/>
      <c r="L43" s="370" t="s">
        <v>839</v>
      </c>
      <c r="M43" s="370" t="s">
        <v>840</v>
      </c>
      <c r="N43" s="345" t="s">
        <v>841</v>
      </c>
      <c r="O43" s="379"/>
      <c r="P43" s="370" t="s">
        <v>839</v>
      </c>
      <c r="Q43" s="370" t="s">
        <v>840</v>
      </c>
      <c r="R43" s="345" t="s">
        <v>841</v>
      </c>
      <c r="S43" s="379"/>
    </row>
    <row r="44" spans="2:19" ht="30" customHeight="1" outlineLevel="1">
      <c r="B44" s="952"/>
      <c r="C44" s="952"/>
      <c r="D44" s="957"/>
      <c r="E44" s="957" t="s">
        <v>441</v>
      </c>
      <c r="F44" s="345" t="s">
        <v>842</v>
      </c>
      <c r="G44" s="380"/>
      <c r="H44" s="959"/>
      <c r="I44" s="959"/>
      <c r="J44" s="345" t="s">
        <v>842</v>
      </c>
      <c r="K44" s="381"/>
      <c r="L44" s="959"/>
      <c r="M44" s="959"/>
      <c r="N44" s="345" t="s">
        <v>842</v>
      </c>
      <c r="O44" s="381"/>
      <c r="P44" s="959"/>
      <c r="Q44" s="959"/>
      <c r="R44" s="345" t="s">
        <v>842</v>
      </c>
      <c r="S44" s="381"/>
    </row>
    <row r="45" spans="2:19" ht="30" customHeight="1" outlineLevel="1">
      <c r="B45" s="952"/>
      <c r="C45" s="952"/>
      <c r="D45" s="958"/>
      <c r="E45" s="958"/>
      <c r="F45" s="345" t="s">
        <v>843</v>
      </c>
      <c r="G45" s="374"/>
      <c r="H45" s="960"/>
      <c r="I45" s="960"/>
      <c r="J45" s="345" t="s">
        <v>843</v>
      </c>
      <c r="K45" s="377"/>
      <c r="L45" s="960"/>
      <c r="M45" s="960"/>
      <c r="N45" s="345" t="s">
        <v>843</v>
      </c>
      <c r="O45" s="377"/>
      <c r="P45" s="960"/>
      <c r="Q45" s="960"/>
      <c r="R45" s="345" t="s">
        <v>843</v>
      </c>
      <c r="S45" s="377"/>
    </row>
    <row r="46" spans="2:19" ht="30" customHeight="1" outlineLevel="1">
      <c r="B46" s="952"/>
      <c r="C46" s="952"/>
      <c r="D46" s="370" t="s">
        <v>839</v>
      </c>
      <c r="E46" s="370" t="s">
        <v>840</v>
      </c>
      <c r="F46" s="345" t="s">
        <v>841</v>
      </c>
      <c r="G46" s="378"/>
      <c r="H46" s="370" t="s">
        <v>839</v>
      </c>
      <c r="I46" s="370" t="s">
        <v>840</v>
      </c>
      <c r="J46" s="345" t="s">
        <v>841</v>
      </c>
      <c r="K46" s="379"/>
      <c r="L46" s="370" t="s">
        <v>839</v>
      </c>
      <c r="M46" s="370" t="s">
        <v>840</v>
      </c>
      <c r="N46" s="345" t="s">
        <v>841</v>
      </c>
      <c r="O46" s="379"/>
      <c r="P46" s="370" t="s">
        <v>839</v>
      </c>
      <c r="Q46" s="370" t="s">
        <v>840</v>
      </c>
      <c r="R46" s="345" t="s">
        <v>841</v>
      </c>
      <c r="S46" s="379"/>
    </row>
    <row r="47" spans="2:19" ht="30" customHeight="1" outlineLevel="1">
      <c r="B47" s="952"/>
      <c r="C47" s="952"/>
      <c r="D47" s="957"/>
      <c r="E47" s="957"/>
      <c r="F47" s="345" t="s">
        <v>842</v>
      </c>
      <c r="G47" s="380"/>
      <c r="H47" s="959"/>
      <c r="I47" s="959"/>
      <c r="J47" s="345" t="s">
        <v>842</v>
      </c>
      <c r="K47" s="381"/>
      <c r="L47" s="959"/>
      <c r="M47" s="959"/>
      <c r="N47" s="345" t="s">
        <v>842</v>
      </c>
      <c r="O47" s="381"/>
      <c r="P47" s="959"/>
      <c r="Q47" s="959"/>
      <c r="R47" s="345" t="s">
        <v>842</v>
      </c>
      <c r="S47" s="381"/>
    </row>
    <row r="48" spans="2:19" ht="30" customHeight="1" outlineLevel="1">
      <c r="B48" s="952"/>
      <c r="C48" s="952"/>
      <c r="D48" s="958"/>
      <c r="E48" s="958"/>
      <c r="F48" s="345" t="s">
        <v>843</v>
      </c>
      <c r="G48" s="374"/>
      <c r="H48" s="960"/>
      <c r="I48" s="960"/>
      <c r="J48" s="345" t="s">
        <v>843</v>
      </c>
      <c r="K48" s="377"/>
      <c r="L48" s="960"/>
      <c r="M48" s="960"/>
      <c r="N48" s="345" t="s">
        <v>843</v>
      </c>
      <c r="O48" s="377"/>
      <c r="P48" s="960"/>
      <c r="Q48" s="960"/>
      <c r="R48" s="345" t="s">
        <v>843</v>
      </c>
      <c r="S48" s="377"/>
    </row>
    <row r="49" spans="2:19" ht="30" customHeight="1" outlineLevel="1">
      <c r="B49" s="952"/>
      <c r="C49" s="952"/>
      <c r="D49" s="370" t="s">
        <v>839</v>
      </c>
      <c r="E49" s="370" t="s">
        <v>840</v>
      </c>
      <c r="F49" s="345" t="s">
        <v>841</v>
      </c>
      <c r="G49" s="378"/>
      <c r="H49" s="370" t="s">
        <v>839</v>
      </c>
      <c r="I49" s="370" t="s">
        <v>840</v>
      </c>
      <c r="J49" s="345" t="s">
        <v>841</v>
      </c>
      <c r="K49" s="379"/>
      <c r="L49" s="370" t="s">
        <v>839</v>
      </c>
      <c r="M49" s="370" t="s">
        <v>840</v>
      </c>
      <c r="N49" s="345" t="s">
        <v>841</v>
      </c>
      <c r="O49" s="379"/>
      <c r="P49" s="370" t="s">
        <v>839</v>
      </c>
      <c r="Q49" s="370" t="s">
        <v>840</v>
      </c>
      <c r="R49" s="345" t="s">
        <v>841</v>
      </c>
      <c r="S49" s="379"/>
    </row>
    <row r="50" spans="2:19" ht="30" customHeight="1" outlineLevel="1">
      <c r="B50" s="952"/>
      <c r="C50" s="952"/>
      <c r="D50" s="957"/>
      <c r="E50" s="957"/>
      <c r="F50" s="345" t="s">
        <v>842</v>
      </c>
      <c r="G50" s="380"/>
      <c r="H50" s="959"/>
      <c r="I50" s="959"/>
      <c r="J50" s="345" t="s">
        <v>842</v>
      </c>
      <c r="K50" s="381"/>
      <c r="L50" s="959"/>
      <c r="M50" s="959"/>
      <c r="N50" s="345" t="s">
        <v>842</v>
      </c>
      <c r="O50" s="381"/>
      <c r="P50" s="959"/>
      <c r="Q50" s="959"/>
      <c r="R50" s="345" t="s">
        <v>842</v>
      </c>
      <c r="S50" s="381"/>
    </row>
    <row r="51" spans="2:19" ht="30" customHeight="1" outlineLevel="1">
      <c r="B51" s="953"/>
      <c r="C51" s="953"/>
      <c r="D51" s="958"/>
      <c r="E51" s="958"/>
      <c r="F51" s="345" t="s">
        <v>843</v>
      </c>
      <c r="G51" s="374"/>
      <c r="H51" s="960"/>
      <c r="I51" s="960"/>
      <c r="J51" s="345" t="s">
        <v>843</v>
      </c>
      <c r="K51" s="377"/>
      <c r="L51" s="960"/>
      <c r="M51" s="960"/>
      <c r="N51" s="345" t="s">
        <v>843</v>
      </c>
      <c r="O51" s="377"/>
      <c r="P51" s="960"/>
      <c r="Q51" s="960"/>
      <c r="R51" s="345" t="s">
        <v>843</v>
      </c>
      <c r="S51" s="377"/>
    </row>
    <row r="52" spans="2:19" ht="30" customHeight="1" thickBot="1">
      <c r="C52" s="234"/>
    </row>
    <row r="53" spans="2:19" ht="30" customHeight="1" thickBot="1">
      <c r="D53" s="925" t="s">
        <v>297</v>
      </c>
      <c r="E53" s="926"/>
      <c r="F53" s="926"/>
      <c r="G53" s="927"/>
      <c r="H53" s="925" t="s">
        <v>298</v>
      </c>
      <c r="I53" s="926"/>
      <c r="J53" s="926"/>
      <c r="K53" s="927"/>
      <c r="L53" s="925" t="s">
        <v>299</v>
      </c>
      <c r="M53" s="926"/>
      <c r="N53" s="926"/>
      <c r="O53" s="927"/>
      <c r="P53" s="925" t="s">
        <v>300</v>
      </c>
      <c r="Q53" s="926"/>
      <c r="R53" s="926"/>
      <c r="S53" s="927"/>
    </row>
    <row r="54" spans="2:19" ht="30" customHeight="1">
      <c r="B54" s="928" t="s">
        <v>844</v>
      </c>
      <c r="C54" s="928" t="s">
        <v>845</v>
      </c>
      <c r="D54" s="973" t="s">
        <v>846</v>
      </c>
      <c r="E54" s="974"/>
      <c r="F54" s="382" t="s">
        <v>296</v>
      </c>
      <c r="G54" s="383" t="s">
        <v>847</v>
      </c>
      <c r="H54" s="973" t="s">
        <v>846</v>
      </c>
      <c r="I54" s="974"/>
      <c r="J54" s="382" t="s">
        <v>296</v>
      </c>
      <c r="K54" s="383" t="s">
        <v>847</v>
      </c>
      <c r="L54" s="973" t="s">
        <v>846</v>
      </c>
      <c r="M54" s="974"/>
      <c r="N54" s="382" t="s">
        <v>296</v>
      </c>
      <c r="O54" s="383" t="s">
        <v>847</v>
      </c>
      <c r="P54" s="973" t="s">
        <v>846</v>
      </c>
      <c r="Q54" s="974"/>
      <c r="R54" s="382" t="s">
        <v>296</v>
      </c>
      <c r="S54" s="383" t="s">
        <v>847</v>
      </c>
    </row>
    <row r="55" spans="2:19" ht="45" customHeight="1">
      <c r="B55" s="929"/>
      <c r="C55" s="929"/>
      <c r="D55" s="363" t="s">
        <v>825</v>
      </c>
      <c r="E55" s="364"/>
      <c r="F55" s="961"/>
      <c r="G55" s="963"/>
      <c r="H55" s="363" t="s">
        <v>825</v>
      </c>
      <c r="I55" s="365">
        <v>30</v>
      </c>
      <c r="J55" s="947" t="s">
        <v>390</v>
      </c>
      <c r="K55" s="949" t="s">
        <v>412</v>
      </c>
      <c r="L55" s="363" t="s">
        <v>825</v>
      </c>
      <c r="M55" s="365"/>
      <c r="N55" s="947"/>
      <c r="O55" s="949"/>
      <c r="P55" s="363" t="s">
        <v>825</v>
      </c>
      <c r="Q55" s="365"/>
      <c r="R55" s="947"/>
      <c r="S55" s="949"/>
    </row>
    <row r="56" spans="2:19" ht="45" customHeight="1">
      <c r="B56" s="930"/>
      <c r="C56" s="930"/>
      <c r="D56" s="366" t="s">
        <v>833</v>
      </c>
      <c r="E56" s="367"/>
      <c r="F56" s="962"/>
      <c r="G56" s="964"/>
      <c r="H56" s="366" t="s">
        <v>833</v>
      </c>
      <c r="I56" s="368">
        <v>0.3</v>
      </c>
      <c r="J56" s="948"/>
      <c r="K56" s="950"/>
      <c r="L56" s="366" t="s">
        <v>833</v>
      </c>
      <c r="M56" s="368"/>
      <c r="N56" s="948"/>
      <c r="O56" s="950"/>
      <c r="P56" s="366" t="s">
        <v>833</v>
      </c>
      <c r="Q56" s="368"/>
      <c r="R56" s="948"/>
      <c r="S56" s="950"/>
    </row>
    <row r="57" spans="2:19" ht="30" customHeight="1">
      <c r="B57" s="951" t="s">
        <v>848</v>
      </c>
      <c r="C57" s="951" t="s">
        <v>849</v>
      </c>
      <c r="D57" s="370" t="s">
        <v>850</v>
      </c>
      <c r="E57" s="384" t="s">
        <v>851</v>
      </c>
      <c r="F57" s="971" t="s">
        <v>303</v>
      </c>
      <c r="G57" s="972"/>
      <c r="H57" s="370" t="s">
        <v>850</v>
      </c>
      <c r="I57" s="384" t="s">
        <v>851</v>
      </c>
      <c r="J57" s="971" t="s">
        <v>303</v>
      </c>
      <c r="K57" s="972"/>
      <c r="L57" s="370" t="s">
        <v>850</v>
      </c>
      <c r="M57" s="384" t="s">
        <v>851</v>
      </c>
      <c r="N57" s="971" t="s">
        <v>303</v>
      </c>
      <c r="O57" s="972"/>
      <c r="P57" s="370" t="s">
        <v>850</v>
      </c>
      <c r="Q57" s="384" t="s">
        <v>851</v>
      </c>
      <c r="R57" s="971" t="s">
        <v>303</v>
      </c>
      <c r="S57" s="972"/>
    </row>
    <row r="58" spans="2:19" ht="30" customHeight="1">
      <c r="B58" s="952"/>
      <c r="C58" s="953"/>
      <c r="D58" s="348"/>
      <c r="E58" s="385"/>
      <c r="F58" s="965"/>
      <c r="G58" s="966"/>
      <c r="H58" s="352">
        <f>'Tracker for projects under  (2)'!C30</f>
        <v>110</v>
      </c>
      <c r="I58" s="386">
        <v>0.4</v>
      </c>
      <c r="J58" s="967" t="s">
        <v>366</v>
      </c>
      <c r="K58" s="968"/>
      <c r="L58" s="352"/>
      <c r="M58" s="386"/>
      <c r="N58" s="967"/>
      <c r="O58" s="968"/>
      <c r="P58" s="352"/>
      <c r="Q58" s="386"/>
      <c r="R58" s="967"/>
      <c r="S58" s="968"/>
    </row>
    <row r="59" spans="2:19" ht="30" customHeight="1">
      <c r="B59" s="952"/>
      <c r="C59" s="951" t="s">
        <v>852</v>
      </c>
      <c r="D59" s="387" t="s">
        <v>303</v>
      </c>
      <c r="E59" s="388" t="s">
        <v>301</v>
      </c>
      <c r="F59" s="370" t="s">
        <v>296</v>
      </c>
      <c r="G59" s="389" t="s">
        <v>847</v>
      </c>
      <c r="H59" s="387" t="s">
        <v>303</v>
      </c>
      <c r="I59" s="388" t="s">
        <v>301</v>
      </c>
      <c r="J59" s="370" t="s">
        <v>296</v>
      </c>
      <c r="K59" s="389" t="s">
        <v>847</v>
      </c>
      <c r="L59" s="387" t="s">
        <v>303</v>
      </c>
      <c r="M59" s="388" t="s">
        <v>301</v>
      </c>
      <c r="N59" s="370" t="s">
        <v>296</v>
      </c>
      <c r="O59" s="389" t="s">
        <v>847</v>
      </c>
      <c r="P59" s="387" t="s">
        <v>303</v>
      </c>
      <c r="Q59" s="388" t="s">
        <v>301</v>
      </c>
      <c r="R59" s="370" t="s">
        <v>296</v>
      </c>
      <c r="S59" s="389" t="s">
        <v>847</v>
      </c>
    </row>
    <row r="60" spans="2:19" ht="30" customHeight="1">
      <c r="B60" s="953"/>
      <c r="C60" s="969"/>
      <c r="D60" s="390"/>
      <c r="E60" s="391"/>
      <c r="F60" s="373"/>
      <c r="G60" s="392"/>
      <c r="H60" s="393" t="s">
        <v>366</v>
      </c>
      <c r="I60" s="394" t="s">
        <v>388</v>
      </c>
      <c r="J60" s="375" t="s">
        <v>390</v>
      </c>
      <c r="K60" s="395" t="s">
        <v>412</v>
      </c>
      <c r="L60" s="393"/>
      <c r="M60" s="394"/>
      <c r="N60" s="375"/>
      <c r="O60" s="395"/>
      <c r="P60" s="393"/>
      <c r="Q60" s="394"/>
      <c r="R60" s="375"/>
      <c r="S60" s="395"/>
    </row>
    <row r="61" spans="2:19" ht="30" customHeight="1">
      <c r="B61" s="970" t="s">
        <v>853</v>
      </c>
      <c r="C61" s="970" t="s">
        <v>854</v>
      </c>
      <c r="D61" s="276" t="s">
        <v>855</v>
      </c>
      <c r="E61" s="275" t="s">
        <v>301</v>
      </c>
      <c r="F61" s="256" t="s">
        <v>296</v>
      </c>
      <c r="G61" s="396" t="s">
        <v>847</v>
      </c>
      <c r="H61" s="276" t="s">
        <v>855</v>
      </c>
      <c r="I61" s="275" t="s">
        <v>301</v>
      </c>
      <c r="J61" s="256" t="s">
        <v>296</v>
      </c>
      <c r="K61" s="396" t="s">
        <v>847</v>
      </c>
      <c r="L61" s="276" t="s">
        <v>855</v>
      </c>
      <c r="M61" s="275" t="s">
        <v>301</v>
      </c>
      <c r="N61" s="256" t="s">
        <v>296</v>
      </c>
      <c r="O61" s="396" t="s">
        <v>847</v>
      </c>
      <c r="P61" s="276" t="s">
        <v>855</v>
      </c>
      <c r="Q61" s="275" t="s">
        <v>301</v>
      </c>
      <c r="R61" s="256" t="s">
        <v>296</v>
      </c>
      <c r="S61" s="396" t="s">
        <v>847</v>
      </c>
    </row>
    <row r="62" spans="2:19" ht="51.95" customHeight="1">
      <c r="B62" s="970"/>
      <c r="C62" s="970"/>
      <c r="D62" s="397"/>
      <c r="E62" s="398"/>
      <c r="F62" s="399"/>
      <c r="G62" s="400"/>
      <c r="H62" s="352">
        <f>'Tracker for projects under  (2)'!C34</f>
        <v>4</v>
      </c>
      <c r="I62" s="463" t="s">
        <v>372</v>
      </c>
      <c r="J62" s="375" t="s">
        <v>338</v>
      </c>
      <c r="K62" s="352" t="s">
        <v>412</v>
      </c>
      <c r="L62" s="401"/>
      <c r="M62" s="402"/>
      <c r="N62" s="403"/>
      <c r="O62" s="404"/>
      <c r="P62" s="401"/>
      <c r="Q62" s="402"/>
      <c r="R62" s="403"/>
      <c r="S62" s="404"/>
    </row>
    <row r="63" spans="2:19" ht="30" customHeight="1" thickBot="1">
      <c r="B63" s="253"/>
      <c r="C63" s="405"/>
    </row>
    <row r="64" spans="2:19" ht="30" customHeight="1" thickBot="1">
      <c r="B64" s="253"/>
      <c r="C64" s="253"/>
      <c r="D64" s="925" t="s">
        <v>297</v>
      </c>
      <c r="E64" s="926"/>
      <c r="F64" s="926"/>
      <c r="G64" s="926"/>
      <c r="H64" s="925" t="s">
        <v>298</v>
      </c>
      <c r="I64" s="926"/>
      <c r="J64" s="926"/>
      <c r="K64" s="927"/>
      <c r="L64" s="926" t="s">
        <v>299</v>
      </c>
      <c r="M64" s="926"/>
      <c r="N64" s="926"/>
      <c r="O64" s="926"/>
      <c r="P64" s="925" t="s">
        <v>300</v>
      </c>
      <c r="Q64" s="926"/>
      <c r="R64" s="926"/>
      <c r="S64" s="927"/>
    </row>
    <row r="65" spans="2:19" ht="30" customHeight="1">
      <c r="B65" s="928" t="s">
        <v>856</v>
      </c>
      <c r="C65" s="928" t="s">
        <v>857</v>
      </c>
      <c r="D65" s="945" t="s">
        <v>858</v>
      </c>
      <c r="E65" s="946"/>
      <c r="F65" s="973" t="s">
        <v>296</v>
      </c>
      <c r="G65" s="975"/>
      <c r="H65" s="976" t="s">
        <v>858</v>
      </c>
      <c r="I65" s="946"/>
      <c r="J65" s="973" t="s">
        <v>296</v>
      </c>
      <c r="K65" s="977"/>
      <c r="L65" s="976" t="s">
        <v>858</v>
      </c>
      <c r="M65" s="946"/>
      <c r="N65" s="973" t="s">
        <v>296</v>
      </c>
      <c r="O65" s="977"/>
      <c r="P65" s="976" t="s">
        <v>858</v>
      </c>
      <c r="Q65" s="946"/>
      <c r="R65" s="973" t="s">
        <v>296</v>
      </c>
      <c r="S65" s="977"/>
    </row>
    <row r="66" spans="2:19" ht="36.75" customHeight="1">
      <c r="B66" s="930"/>
      <c r="C66" s="930"/>
      <c r="D66" s="978">
        <v>0.6</v>
      </c>
      <c r="E66" s="979"/>
      <c r="F66" s="980" t="s">
        <v>377</v>
      </c>
      <c r="G66" s="981"/>
      <c r="H66" s="982">
        <v>60</v>
      </c>
      <c r="I66" s="983"/>
      <c r="J66" s="984" t="s">
        <v>338</v>
      </c>
      <c r="K66" s="985"/>
      <c r="L66" s="982"/>
      <c r="M66" s="983"/>
      <c r="N66" s="984"/>
      <c r="O66" s="985"/>
      <c r="P66" s="982"/>
      <c r="Q66" s="983"/>
      <c r="R66" s="984"/>
      <c r="S66" s="985"/>
    </row>
    <row r="67" spans="2:19" ht="45" customHeight="1">
      <c r="B67" s="951" t="s">
        <v>859</v>
      </c>
      <c r="C67" s="951" t="s">
        <v>860</v>
      </c>
      <c r="D67" s="370" t="s">
        <v>861</v>
      </c>
      <c r="E67" s="370" t="s">
        <v>862</v>
      </c>
      <c r="F67" s="971" t="s">
        <v>863</v>
      </c>
      <c r="G67" s="972"/>
      <c r="H67" s="406" t="s">
        <v>861</v>
      </c>
      <c r="I67" s="370" t="s">
        <v>862</v>
      </c>
      <c r="J67" s="986" t="s">
        <v>863</v>
      </c>
      <c r="K67" s="972"/>
      <c r="L67" s="406" t="s">
        <v>861</v>
      </c>
      <c r="M67" s="370" t="s">
        <v>862</v>
      </c>
      <c r="N67" s="986" t="s">
        <v>863</v>
      </c>
      <c r="O67" s="972"/>
      <c r="P67" s="406" t="s">
        <v>861</v>
      </c>
      <c r="Q67" s="370" t="s">
        <v>862</v>
      </c>
      <c r="R67" s="986" t="s">
        <v>863</v>
      </c>
      <c r="S67" s="972"/>
    </row>
    <row r="68" spans="2:19" ht="27" customHeight="1">
      <c r="B68" s="953"/>
      <c r="C68" s="953"/>
      <c r="D68" s="649">
        <f>'Tracker for projects under  (2)'!C41</f>
        <v>3000</v>
      </c>
      <c r="E68" s="385">
        <v>0.5</v>
      </c>
      <c r="F68" s="987" t="s">
        <v>405</v>
      </c>
      <c r="G68" s="987"/>
      <c r="H68" s="352">
        <f>'Tracker for projects under  (2)'!C41</f>
        <v>3000</v>
      </c>
      <c r="I68" s="386">
        <v>0.5</v>
      </c>
      <c r="J68" s="988" t="s">
        <v>413</v>
      </c>
      <c r="K68" s="989"/>
      <c r="L68" s="352"/>
      <c r="M68" s="386"/>
      <c r="N68" s="988"/>
      <c r="O68" s="989"/>
      <c r="P68" s="352"/>
      <c r="Q68" s="386"/>
      <c r="R68" s="988"/>
      <c r="S68" s="989"/>
    </row>
    <row r="69" spans="2:19" ht="33.75" customHeight="1">
      <c r="B69" s="970" t="s">
        <v>864</v>
      </c>
      <c r="C69" s="990" t="s">
        <v>865</v>
      </c>
      <c r="D69" s="256" t="s">
        <v>866</v>
      </c>
      <c r="E69" s="256" t="s">
        <v>867</v>
      </c>
      <c r="F69" s="992" t="s">
        <v>863</v>
      </c>
      <c r="G69" s="993"/>
      <c r="H69" s="407" t="s">
        <v>868</v>
      </c>
      <c r="I69" s="256" t="s">
        <v>867</v>
      </c>
      <c r="J69" s="994" t="s">
        <v>863</v>
      </c>
      <c r="K69" s="993"/>
      <c r="L69" s="407" t="s">
        <v>868</v>
      </c>
      <c r="M69" s="256" t="s">
        <v>867</v>
      </c>
      <c r="N69" s="994" t="s">
        <v>863</v>
      </c>
      <c r="O69" s="993"/>
      <c r="P69" s="407" t="s">
        <v>868</v>
      </c>
      <c r="Q69" s="256" t="s">
        <v>867</v>
      </c>
      <c r="R69" s="994" t="s">
        <v>863</v>
      </c>
      <c r="S69" s="993"/>
    </row>
    <row r="70" spans="2:19" ht="33.75" customHeight="1">
      <c r="B70" s="970"/>
      <c r="C70" s="991"/>
      <c r="D70" s="408"/>
      <c r="E70" s="409"/>
      <c r="F70" s="995"/>
      <c r="G70" s="995"/>
      <c r="H70" s="410">
        <f>'Tracker for projects under  (2)'!C43</f>
        <v>0</v>
      </c>
      <c r="I70" s="411" t="s">
        <v>923</v>
      </c>
      <c r="J70" s="996" t="s">
        <v>413</v>
      </c>
      <c r="K70" s="997"/>
      <c r="L70" s="410"/>
      <c r="M70" s="411"/>
      <c r="N70" s="996"/>
      <c r="O70" s="997"/>
      <c r="P70" s="410"/>
      <c r="Q70" s="411"/>
      <c r="R70" s="996"/>
      <c r="S70" s="997"/>
    </row>
    <row r="71" spans="2:19" ht="33.75" customHeight="1">
      <c r="B71" s="970"/>
      <c r="C71" s="990" t="s">
        <v>869</v>
      </c>
      <c r="D71" s="256" t="s">
        <v>870</v>
      </c>
      <c r="E71" s="256" t="s">
        <v>303</v>
      </c>
      <c r="F71" s="992" t="s">
        <v>871</v>
      </c>
      <c r="G71" s="993"/>
      <c r="H71" s="407" t="s">
        <v>870</v>
      </c>
      <c r="I71" s="256" t="s">
        <v>638</v>
      </c>
      <c r="J71" s="994" t="s">
        <v>301</v>
      </c>
      <c r="K71" s="993"/>
      <c r="L71" s="407" t="s">
        <v>870</v>
      </c>
      <c r="M71" s="256" t="s">
        <v>638</v>
      </c>
      <c r="N71" s="994" t="s">
        <v>301</v>
      </c>
      <c r="O71" s="993"/>
      <c r="P71" s="407" t="s">
        <v>870</v>
      </c>
      <c r="Q71" s="256" t="s">
        <v>638</v>
      </c>
      <c r="R71" s="994" t="s">
        <v>301</v>
      </c>
      <c r="S71" s="993"/>
    </row>
    <row r="72" spans="2:19" ht="33.75" customHeight="1" thickBot="1">
      <c r="B72" s="970"/>
      <c r="C72" s="991"/>
      <c r="D72" s="408"/>
      <c r="E72" s="409" t="s">
        <v>956</v>
      </c>
      <c r="F72" s="995" t="s">
        <v>388</v>
      </c>
      <c r="G72" s="995"/>
      <c r="H72" s="410">
        <f>'Tracker for projects under  (2)'!C45</f>
        <v>3</v>
      </c>
      <c r="I72" s="411" t="s">
        <v>927</v>
      </c>
      <c r="J72" s="996" t="s">
        <v>928</v>
      </c>
      <c r="K72" s="997"/>
      <c r="L72" s="410"/>
      <c r="M72" s="411"/>
      <c r="N72" s="996"/>
      <c r="O72" s="997"/>
      <c r="P72" s="410"/>
      <c r="Q72" s="411"/>
      <c r="R72" s="996"/>
      <c r="S72" s="997"/>
    </row>
    <row r="73" spans="2:19" ht="37.5" customHeight="1" thickBot="1">
      <c r="B73" s="253"/>
      <c r="C73" s="253"/>
      <c r="D73" s="925" t="s">
        <v>297</v>
      </c>
      <c r="E73" s="926"/>
      <c r="F73" s="926"/>
      <c r="G73" s="927"/>
      <c r="H73" s="925" t="s">
        <v>298</v>
      </c>
      <c r="I73" s="926"/>
      <c r="J73" s="926"/>
      <c r="K73" s="927"/>
      <c r="L73" s="925" t="s">
        <v>299</v>
      </c>
      <c r="M73" s="926"/>
      <c r="N73" s="926"/>
      <c r="O73" s="926"/>
      <c r="P73" s="926" t="s">
        <v>298</v>
      </c>
      <c r="Q73" s="926"/>
      <c r="R73" s="926"/>
      <c r="S73" s="927"/>
    </row>
    <row r="74" spans="2:19" ht="37.5" customHeight="1">
      <c r="B74" s="928" t="s">
        <v>872</v>
      </c>
      <c r="C74" s="928" t="s">
        <v>873</v>
      </c>
      <c r="D74" s="412" t="s">
        <v>874</v>
      </c>
      <c r="E74" s="382" t="s">
        <v>875</v>
      </c>
      <c r="F74" s="973" t="s">
        <v>876</v>
      </c>
      <c r="G74" s="977"/>
      <c r="H74" s="412" t="s">
        <v>874</v>
      </c>
      <c r="I74" s="382" t="s">
        <v>875</v>
      </c>
      <c r="J74" s="973" t="s">
        <v>876</v>
      </c>
      <c r="K74" s="977"/>
      <c r="L74" s="412" t="s">
        <v>874</v>
      </c>
      <c r="M74" s="382" t="s">
        <v>875</v>
      </c>
      <c r="N74" s="973" t="s">
        <v>876</v>
      </c>
      <c r="O74" s="977"/>
      <c r="P74" s="412" t="s">
        <v>874</v>
      </c>
      <c r="Q74" s="382" t="s">
        <v>875</v>
      </c>
      <c r="R74" s="973" t="s">
        <v>876</v>
      </c>
      <c r="S74" s="977"/>
    </row>
    <row r="75" spans="2:19" ht="44.25" customHeight="1">
      <c r="B75" s="929"/>
      <c r="C75" s="930"/>
      <c r="D75" s="413"/>
      <c r="E75" s="414"/>
      <c r="F75" s="998"/>
      <c r="G75" s="999"/>
      <c r="H75" s="415" t="s">
        <v>390</v>
      </c>
      <c r="I75" s="416" t="s">
        <v>388</v>
      </c>
      <c r="J75" s="1000" t="s">
        <v>398</v>
      </c>
      <c r="K75" s="1001"/>
      <c r="L75" s="415"/>
      <c r="M75" s="416"/>
      <c r="N75" s="1000"/>
      <c r="O75" s="1001"/>
      <c r="P75" s="415"/>
      <c r="Q75" s="416"/>
      <c r="R75" s="1000"/>
      <c r="S75" s="1001"/>
    </row>
    <row r="76" spans="2:19" ht="36.75" customHeight="1">
      <c r="B76" s="929"/>
      <c r="C76" s="928" t="s">
        <v>877</v>
      </c>
      <c r="D76" s="370" t="s">
        <v>296</v>
      </c>
      <c r="E76" s="369" t="s">
        <v>878</v>
      </c>
      <c r="F76" s="971" t="s">
        <v>879</v>
      </c>
      <c r="G76" s="972"/>
      <c r="H76" s="370" t="s">
        <v>296</v>
      </c>
      <c r="I76" s="369" t="s">
        <v>878</v>
      </c>
      <c r="J76" s="971" t="s">
        <v>879</v>
      </c>
      <c r="K76" s="972"/>
      <c r="L76" s="370" t="s">
        <v>296</v>
      </c>
      <c r="M76" s="369" t="s">
        <v>878</v>
      </c>
      <c r="N76" s="971" t="s">
        <v>879</v>
      </c>
      <c r="O76" s="972"/>
      <c r="P76" s="370" t="s">
        <v>296</v>
      </c>
      <c r="Q76" s="369" t="s">
        <v>878</v>
      </c>
      <c r="R76" s="971" t="s">
        <v>879</v>
      </c>
      <c r="S76" s="972"/>
    </row>
    <row r="77" spans="2:19" ht="44.1" customHeight="1">
      <c r="B77" s="929"/>
      <c r="C77" s="929"/>
      <c r="D77" s="373"/>
      <c r="E77" s="414"/>
      <c r="F77" s="980"/>
      <c r="G77" s="1002"/>
      <c r="H77" s="375" t="s">
        <v>390</v>
      </c>
      <c r="I77" s="416" t="s">
        <v>929</v>
      </c>
      <c r="J77" s="984" t="s">
        <v>407</v>
      </c>
      <c r="K77" s="985"/>
      <c r="L77" s="375"/>
      <c r="M77" s="416"/>
      <c r="N77" s="984"/>
      <c r="O77" s="985"/>
      <c r="P77" s="375"/>
      <c r="Q77" s="416"/>
      <c r="R77" s="984"/>
      <c r="S77" s="985"/>
    </row>
    <row r="78" spans="2:19" ht="30" customHeight="1" outlineLevel="1">
      <c r="B78" s="929"/>
      <c r="C78" s="929"/>
      <c r="D78" s="373"/>
      <c r="E78" s="414"/>
      <c r="F78" s="980"/>
      <c r="G78" s="1002"/>
      <c r="H78" s="375"/>
      <c r="I78" s="416"/>
      <c r="J78" s="984"/>
      <c r="K78" s="985"/>
      <c r="L78" s="375"/>
      <c r="M78" s="416"/>
      <c r="N78" s="984"/>
      <c r="O78" s="985"/>
      <c r="P78" s="375"/>
      <c r="Q78" s="416"/>
      <c r="R78" s="984"/>
      <c r="S78" s="985"/>
    </row>
    <row r="79" spans="2:19" ht="30" customHeight="1" outlineLevel="1">
      <c r="B79" s="929"/>
      <c r="C79" s="929"/>
      <c r="D79" s="373"/>
      <c r="E79" s="414"/>
      <c r="F79" s="980"/>
      <c r="G79" s="1002"/>
      <c r="H79" s="375"/>
      <c r="I79" s="416"/>
      <c r="J79" s="984"/>
      <c r="K79" s="985"/>
      <c r="L79" s="375"/>
      <c r="M79" s="416"/>
      <c r="N79" s="984"/>
      <c r="O79" s="985"/>
      <c r="P79" s="375"/>
      <c r="Q79" s="416"/>
      <c r="R79" s="984"/>
      <c r="S79" s="985"/>
    </row>
    <row r="80" spans="2:19" ht="30" customHeight="1" outlineLevel="1">
      <c r="B80" s="929"/>
      <c r="C80" s="929"/>
      <c r="D80" s="373"/>
      <c r="E80" s="414"/>
      <c r="F80" s="980"/>
      <c r="G80" s="1002"/>
      <c r="H80" s="375"/>
      <c r="I80" s="416"/>
      <c r="J80" s="984"/>
      <c r="K80" s="985"/>
      <c r="L80" s="375"/>
      <c r="M80" s="416"/>
      <c r="N80" s="984"/>
      <c r="O80" s="985"/>
      <c r="P80" s="375"/>
      <c r="Q80" s="416"/>
      <c r="R80" s="984"/>
      <c r="S80" s="985"/>
    </row>
    <row r="81" spans="2:19" ht="30" customHeight="1" outlineLevel="1">
      <c r="B81" s="929"/>
      <c r="C81" s="929"/>
      <c r="D81" s="373"/>
      <c r="E81" s="414"/>
      <c r="F81" s="980"/>
      <c r="G81" s="1002"/>
      <c r="H81" s="375"/>
      <c r="I81" s="416"/>
      <c r="J81" s="984"/>
      <c r="K81" s="985"/>
      <c r="L81" s="375"/>
      <c r="M81" s="416"/>
      <c r="N81" s="984"/>
      <c r="O81" s="985"/>
      <c r="P81" s="375"/>
      <c r="Q81" s="416"/>
      <c r="R81" s="984"/>
      <c r="S81" s="985"/>
    </row>
    <row r="82" spans="2:19" ht="30" customHeight="1" outlineLevel="1">
      <c r="B82" s="930"/>
      <c r="C82" s="930"/>
      <c r="D82" s="373"/>
      <c r="E82" s="414"/>
      <c r="F82" s="980"/>
      <c r="G82" s="1002"/>
      <c r="H82" s="375"/>
      <c r="I82" s="416"/>
      <c r="J82" s="984"/>
      <c r="K82" s="985"/>
      <c r="L82" s="375"/>
      <c r="M82" s="416"/>
      <c r="N82" s="984"/>
      <c r="O82" s="985"/>
      <c r="P82" s="375"/>
      <c r="Q82" s="416"/>
      <c r="R82" s="984"/>
      <c r="S82" s="985"/>
    </row>
    <row r="83" spans="2:19" ht="35.25" customHeight="1">
      <c r="B83" s="951" t="s">
        <v>880</v>
      </c>
      <c r="C83" s="793" t="s">
        <v>881</v>
      </c>
      <c r="D83" s="384" t="s">
        <v>882</v>
      </c>
      <c r="E83" s="971" t="s">
        <v>303</v>
      </c>
      <c r="F83" s="1012"/>
      <c r="G83" s="371" t="s">
        <v>296</v>
      </c>
      <c r="H83" s="384" t="s">
        <v>882</v>
      </c>
      <c r="I83" s="971" t="s">
        <v>303</v>
      </c>
      <c r="J83" s="1012"/>
      <c r="K83" s="371" t="s">
        <v>296</v>
      </c>
      <c r="L83" s="384" t="s">
        <v>882</v>
      </c>
      <c r="M83" s="971" t="s">
        <v>303</v>
      </c>
      <c r="N83" s="1012"/>
      <c r="O83" s="371" t="s">
        <v>296</v>
      </c>
      <c r="P83" s="384" t="s">
        <v>882</v>
      </c>
      <c r="Q83" s="971" t="s">
        <v>303</v>
      </c>
      <c r="R83" s="1012"/>
      <c r="S83" s="371" t="s">
        <v>296</v>
      </c>
    </row>
    <row r="84" spans="2:19" ht="35.25" customHeight="1">
      <c r="B84" s="952"/>
      <c r="C84" s="793"/>
      <c r="D84" s="417"/>
      <c r="E84" s="1005"/>
      <c r="F84" s="1006"/>
      <c r="G84" s="418"/>
      <c r="H84" s="415">
        <f>'Tracker for projects under  (2)'!J49</f>
        <v>0</v>
      </c>
      <c r="I84" s="1003" t="s">
        <v>356</v>
      </c>
      <c r="J84" s="1004"/>
      <c r="K84" s="420" t="s">
        <v>390</v>
      </c>
      <c r="L84" s="419"/>
      <c r="M84" s="1003"/>
      <c r="N84" s="1004"/>
      <c r="O84" s="420"/>
      <c r="P84" s="419"/>
      <c r="Q84" s="1003"/>
      <c r="R84" s="1004"/>
      <c r="S84" s="420"/>
    </row>
    <row r="85" spans="2:19" ht="35.25" customHeight="1" outlineLevel="1">
      <c r="B85" s="952"/>
      <c r="C85" s="793"/>
      <c r="D85" s="417"/>
      <c r="E85" s="1005"/>
      <c r="F85" s="1006"/>
      <c r="G85" s="418"/>
      <c r="H85" s="419"/>
      <c r="I85" s="1003"/>
      <c r="J85" s="1004"/>
      <c r="K85" s="420"/>
      <c r="L85" s="419"/>
      <c r="M85" s="1003"/>
      <c r="N85" s="1004"/>
      <c r="O85" s="420"/>
      <c r="P85" s="419"/>
      <c r="Q85" s="1003"/>
      <c r="R85" s="1004"/>
      <c r="S85" s="420"/>
    </row>
    <row r="86" spans="2:19" ht="35.25" customHeight="1" outlineLevel="1">
      <c r="B86" s="952"/>
      <c r="C86" s="793"/>
      <c r="D86" s="417"/>
      <c r="E86" s="1005"/>
      <c r="F86" s="1006"/>
      <c r="G86" s="418"/>
      <c r="H86" s="419"/>
      <c r="I86" s="1003"/>
      <c r="J86" s="1004"/>
      <c r="K86" s="420"/>
      <c r="L86" s="419"/>
      <c r="M86" s="1003"/>
      <c r="N86" s="1004"/>
      <c r="O86" s="420"/>
      <c r="P86" s="419"/>
      <c r="Q86" s="1003"/>
      <c r="R86" s="1004"/>
      <c r="S86" s="420"/>
    </row>
    <row r="87" spans="2:19" ht="35.25" customHeight="1" outlineLevel="1">
      <c r="B87" s="952"/>
      <c r="C87" s="793"/>
      <c r="D87" s="417"/>
      <c r="E87" s="1005"/>
      <c r="F87" s="1006"/>
      <c r="G87" s="418"/>
      <c r="H87" s="419"/>
      <c r="I87" s="1003"/>
      <c r="J87" s="1004"/>
      <c r="K87" s="420"/>
      <c r="L87" s="419"/>
      <c r="M87" s="1003"/>
      <c r="N87" s="1004"/>
      <c r="O87" s="420"/>
      <c r="P87" s="419"/>
      <c r="Q87" s="1003"/>
      <c r="R87" s="1004"/>
      <c r="S87" s="420"/>
    </row>
    <row r="88" spans="2:19" ht="35.25" customHeight="1" outlineLevel="1">
      <c r="B88" s="952"/>
      <c r="C88" s="793"/>
      <c r="D88" s="417"/>
      <c r="E88" s="1005"/>
      <c r="F88" s="1006"/>
      <c r="G88" s="418"/>
      <c r="H88" s="419"/>
      <c r="I88" s="1003"/>
      <c r="J88" s="1004"/>
      <c r="K88" s="420"/>
      <c r="L88" s="419"/>
      <c r="M88" s="1003"/>
      <c r="N88" s="1004"/>
      <c r="O88" s="420"/>
      <c r="P88" s="419"/>
      <c r="Q88" s="1003"/>
      <c r="R88" s="1004"/>
      <c r="S88" s="420"/>
    </row>
    <row r="89" spans="2:19" ht="33" customHeight="1" outlineLevel="1">
      <c r="B89" s="953"/>
      <c r="C89" s="793"/>
      <c r="D89" s="417"/>
      <c r="E89" s="1005"/>
      <c r="F89" s="1006"/>
      <c r="G89" s="418"/>
      <c r="H89" s="419"/>
      <c r="I89" s="1003"/>
      <c r="J89" s="1004"/>
      <c r="K89" s="420"/>
      <c r="L89" s="419"/>
      <c r="M89" s="1003"/>
      <c r="N89" s="1004"/>
      <c r="O89" s="420"/>
      <c r="P89" s="419"/>
      <c r="Q89" s="1003"/>
      <c r="R89" s="1004"/>
      <c r="S89" s="420"/>
    </row>
    <row r="90" spans="2:19" ht="31.5" customHeight="1" thickBot="1">
      <c r="B90" s="253"/>
      <c r="C90" s="421"/>
    </row>
    <row r="91" spans="2:19" ht="30.75" customHeight="1" thickBot="1">
      <c r="B91" s="253"/>
      <c r="C91" s="253"/>
      <c r="D91" s="925" t="s">
        <v>297</v>
      </c>
      <c r="E91" s="926"/>
      <c r="F91" s="926"/>
      <c r="G91" s="927"/>
      <c r="H91" s="1009" t="s">
        <v>892</v>
      </c>
      <c r="I91" s="1010"/>
      <c r="J91" s="1010"/>
      <c r="K91" s="1011"/>
      <c r="L91" s="926" t="s">
        <v>299</v>
      </c>
      <c r="M91" s="926"/>
      <c r="N91" s="926"/>
      <c r="O91" s="926"/>
      <c r="P91" s="926" t="s">
        <v>298</v>
      </c>
      <c r="Q91" s="926"/>
      <c r="R91" s="926"/>
      <c r="S91" s="927"/>
    </row>
    <row r="92" spans="2:19" ht="30.75" customHeight="1">
      <c r="B92" s="928" t="s">
        <v>883</v>
      </c>
      <c r="C92" s="928" t="s">
        <v>884</v>
      </c>
      <c r="D92" s="973" t="s">
        <v>885</v>
      </c>
      <c r="E92" s="974"/>
      <c r="F92" s="382" t="s">
        <v>296</v>
      </c>
      <c r="G92" s="422" t="s">
        <v>303</v>
      </c>
      <c r="H92" s="1007" t="s">
        <v>885</v>
      </c>
      <c r="I92" s="974"/>
      <c r="J92" s="382" t="s">
        <v>296</v>
      </c>
      <c r="K92" s="422" t="s">
        <v>303</v>
      </c>
      <c r="L92" s="1007" t="s">
        <v>885</v>
      </c>
      <c r="M92" s="974"/>
      <c r="N92" s="382" t="s">
        <v>296</v>
      </c>
      <c r="O92" s="422" t="s">
        <v>303</v>
      </c>
      <c r="P92" s="1007" t="s">
        <v>885</v>
      </c>
      <c r="Q92" s="974"/>
      <c r="R92" s="382" t="s">
        <v>296</v>
      </c>
      <c r="S92" s="422" t="s">
        <v>303</v>
      </c>
    </row>
    <row r="93" spans="2:19" ht="29.25" customHeight="1">
      <c r="B93" s="930"/>
      <c r="C93" s="930"/>
      <c r="D93" s="980"/>
      <c r="E93" s="1008"/>
      <c r="F93" s="413"/>
      <c r="G93" s="423"/>
      <c r="H93" s="424" t="s">
        <v>409</v>
      </c>
      <c r="I93" s="425"/>
      <c r="J93" s="415" t="s">
        <v>338</v>
      </c>
      <c r="K93" s="426" t="s">
        <v>313</v>
      </c>
      <c r="L93" s="424"/>
      <c r="M93" s="425"/>
      <c r="N93" s="415"/>
      <c r="O93" s="426"/>
      <c r="P93" s="424"/>
      <c r="Q93" s="425"/>
      <c r="R93" s="415"/>
      <c r="S93" s="426"/>
    </row>
    <row r="94" spans="2:19" ht="45" customHeight="1">
      <c r="B94" s="1013" t="s">
        <v>886</v>
      </c>
      <c r="C94" s="951" t="s">
        <v>887</v>
      </c>
      <c r="D94" s="370" t="s">
        <v>888</v>
      </c>
      <c r="E94" s="370" t="s">
        <v>889</v>
      </c>
      <c r="F94" s="384" t="s">
        <v>890</v>
      </c>
      <c r="G94" s="371" t="s">
        <v>891</v>
      </c>
      <c r="H94" s="370" t="s">
        <v>888</v>
      </c>
      <c r="I94" s="370" t="s">
        <v>889</v>
      </c>
      <c r="J94" s="384" t="s">
        <v>890</v>
      </c>
      <c r="K94" s="371" t="s">
        <v>891</v>
      </c>
      <c r="L94" s="370" t="s">
        <v>888</v>
      </c>
      <c r="M94" s="370" t="s">
        <v>889</v>
      </c>
      <c r="N94" s="384" t="s">
        <v>890</v>
      </c>
      <c r="O94" s="371" t="s">
        <v>891</v>
      </c>
      <c r="P94" s="370" t="s">
        <v>888</v>
      </c>
      <c r="Q94" s="370" t="s">
        <v>889</v>
      </c>
      <c r="R94" s="384" t="s">
        <v>890</v>
      </c>
      <c r="S94" s="371" t="s">
        <v>891</v>
      </c>
    </row>
    <row r="95" spans="2:19" ht="29.1" customHeight="1">
      <c r="B95" s="1013"/>
      <c r="C95" s="952"/>
      <c r="D95" s="1014" t="s">
        <v>462</v>
      </c>
      <c r="E95" s="1016"/>
      <c r="F95" s="1014"/>
      <c r="G95" s="1018"/>
      <c r="H95" s="1020" t="s">
        <v>462</v>
      </c>
      <c r="I95" s="1020">
        <v>100</v>
      </c>
      <c r="J95" s="1020" t="s">
        <v>431</v>
      </c>
      <c r="K95" s="1022" t="s">
        <v>401</v>
      </c>
      <c r="L95" s="1020"/>
      <c r="M95" s="1020"/>
      <c r="N95" s="1020"/>
      <c r="O95" s="1022"/>
      <c r="P95" s="1020"/>
      <c r="Q95" s="1020"/>
      <c r="R95" s="1020"/>
      <c r="S95" s="1022"/>
    </row>
    <row r="96" spans="2:19" ht="33" customHeight="1">
      <c r="B96" s="1013"/>
      <c r="C96" s="952"/>
      <c r="D96" s="1015"/>
      <c r="E96" s="1017"/>
      <c r="F96" s="1015"/>
      <c r="G96" s="1019"/>
      <c r="H96" s="1021"/>
      <c r="I96" s="1021"/>
      <c r="J96" s="1021"/>
      <c r="K96" s="1023"/>
      <c r="L96" s="1021"/>
      <c r="M96" s="1021"/>
      <c r="N96" s="1021"/>
      <c r="O96" s="1023"/>
      <c r="P96" s="1021"/>
      <c r="Q96" s="1021"/>
      <c r="R96" s="1021"/>
      <c r="S96" s="1023"/>
    </row>
    <row r="97" spans="2:19" ht="44.1" customHeight="1" outlineLevel="1">
      <c r="B97" s="1013"/>
      <c r="C97" s="952"/>
      <c r="D97" s="370" t="s">
        <v>888</v>
      </c>
      <c r="E97" s="370" t="s">
        <v>889</v>
      </c>
      <c r="F97" s="384" t="s">
        <v>890</v>
      </c>
      <c r="G97" s="371" t="s">
        <v>891</v>
      </c>
      <c r="H97" s="370" t="s">
        <v>888</v>
      </c>
      <c r="I97" s="370" t="s">
        <v>889</v>
      </c>
      <c r="J97" s="384" t="s">
        <v>890</v>
      </c>
      <c r="K97" s="371" t="s">
        <v>891</v>
      </c>
      <c r="L97" s="370" t="s">
        <v>888</v>
      </c>
      <c r="M97" s="370" t="s">
        <v>889</v>
      </c>
      <c r="N97" s="384" t="s">
        <v>890</v>
      </c>
      <c r="O97" s="371" t="s">
        <v>891</v>
      </c>
      <c r="P97" s="370" t="s">
        <v>888</v>
      </c>
      <c r="Q97" s="370" t="s">
        <v>889</v>
      </c>
      <c r="R97" s="384" t="s">
        <v>890</v>
      </c>
      <c r="S97" s="371" t="s">
        <v>891</v>
      </c>
    </row>
    <row r="98" spans="2:19" ht="29.25" customHeight="1" outlineLevel="1">
      <c r="B98" s="1013"/>
      <c r="C98" s="952"/>
      <c r="D98" s="1014"/>
      <c r="E98" s="1016"/>
      <c r="F98" s="1014"/>
      <c r="G98" s="1018"/>
      <c r="H98" s="1020"/>
      <c r="I98" s="1020"/>
      <c r="J98" s="1020"/>
      <c r="K98" s="1022"/>
      <c r="L98" s="1020"/>
      <c r="M98" s="1020"/>
      <c r="N98" s="1020"/>
      <c r="O98" s="1022"/>
      <c r="P98" s="1020"/>
      <c r="Q98" s="1020"/>
      <c r="R98" s="1020"/>
      <c r="S98" s="1022"/>
    </row>
    <row r="99" spans="2:19" ht="29.25" customHeight="1" outlineLevel="1">
      <c r="B99" s="1013"/>
      <c r="C99" s="952"/>
      <c r="D99" s="1015"/>
      <c r="E99" s="1017"/>
      <c r="F99" s="1015"/>
      <c r="G99" s="1019"/>
      <c r="H99" s="1021"/>
      <c r="I99" s="1021"/>
      <c r="J99" s="1021"/>
      <c r="K99" s="1023"/>
      <c r="L99" s="1021"/>
      <c r="M99" s="1021"/>
      <c r="N99" s="1021"/>
      <c r="O99" s="1023"/>
      <c r="P99" s="1021"/>
      <c r="Q99" s="1021"/>
      <c r="R99" s="1021"/>
      <c r="S99" s="1023"/>
    </row>
    <row r="100" spans="2:19" ht="45" customHeight="1" outlineLevel="1">
      <c r="B100" s="1013"/>
      <c r="C100" s="952"/>
      <c r="D100" s="370" t="s">
        <v>888</v>
      </c>
      <c r="E100" s="370" t="s">
        <v>889</v>
      </c>
      <c r="F100" s="384" t="s">
        <v>890</v>
      </c>
      <c r="G100" s="371" t="s">
        <v>891</v>
      </c>
      <c r="H100" s="370" t="s">
        <v>888</v>
      </c>
      <c r="I100" s="370" t="s">
        <v>889</v>
      </c>
      <c r="J100" s="384" t="s">
        <v>890</v>
      </c>
      <c r="K100" s="371" t="s">
        <v>891</v>
      </c>
      <c r="L100" s="370" t="s">
        <v>888</v>
      </c>
      <c r="M100" s="370" t="s">
        <v>889</v>
      </c>
      <c r="N100" s="384" t="s">
        <v>890</v>
      </c>
      <c r="O100" s="371" t="s">
        <v>891</v>
      </c>
      <c r="P100" s="370" t="s">
        <v>888</v>
      </c>
      <c r="Q100" s="370" t="s">
        <v>889</v>
      </c>
      <c r="R100" s="384" t="s">
        <v>890</v>
      </c>
      <c r="S100" s="371" t="s">
        <v>891</v>
      </c>
    </row>
    <row r="101" spans="2:19" ht="39.950000000000003" customHeight="1" outlineLevel="1">
      <c r="B101" s="1013"/>
      <c r="C101" s="952"/>
      <c r="D101" s="1014"/>
      <c r="E101" s="1016"/>
      <c r="F101" s="1014"/>
      <c r="G101" s="1018"/>
      <c r="H101" s="1020"/>
      <c r="I101" s="1020"/>
      <c r="J101" s="1020"/>
      <c r="K101" s="1022"/>
      <c r="L101" s="1020"/>
      <c r="M101" s="1020"/>
      <c r="N101" s="1020"/>
      <c r="O101" s="1022"/>
      <c r="P101" s="1020"/>
      <c r="Q101" s="1020"/>
      <c r="R101" s="1020"/>
      <c r="S101" s="1022"/>
    </row>
    <row r="102" spans="2:19" ht="29.25" customHeight="1" outlineLevel="1">
      <c r="B102" s="1013"/>
      <c r="C102" s="952"/>
      <c r="D102" s="1015"/>
      <c r="E102" s="1017"/>
      <c r="F102" s="1015"/>
      <c r="G102" s="1019"/>
      <c r="H102" s="1021"/>
      <c r="I102" s="1021"/>
      <c r="J102" s="1021"/>
      <c r="K102" s="1023"/>
      <c r="L102" s="1021"/>
      <c r="M102" s="1021"/>
      <c r="N102" s="1021"/>
      <c r="O102" s="1023"/>
      <c r="P102" s="1021"/>
      <c r="Q102" s="1021"/>
      <c r="R102" s="1021"/>
      <c r="S102" s="1023"/>
    </row>
    <row r="103" spans="2:19" ht="37.5" customHeight="1" outlineLevel="1">
      <c r="B103" s="1013"/>
      <c r="C103" s="952"/>
      <c r="D103" s="370" t="s">
        <v>888</v>
      </c>
      <c r="E103" s="370" t="s">
        <v>889</v>
      </c>
      <c r="F103" s="384" t="s">
        <v>890</v>
      </c>
      <c r="G103" s="371" t="s">
        <v>891</v>
      </c>
      <c r="H103" s="370" t="s">
        <v>888</v>
      </c>
      <c r="I103" s="370" t="s">
        <v>889</v>
      </c>
      <c r="J103" s="384" t="s">
        <v>890</v>
      </c>
      <c r="K103" s="371" t="s">
        <v>891</v>
      </c>
      <c r="L103" s="370" t="s">
        <v>888</v>
      </c>
      <c r="M103" s="370" t="s">
        <v>889</v>
      </c>
      <c r="N103" s="384" t="s">
        <v>890</v>
      </c>
      <c r="O103" s="371" t="s">
        <v>891</v>
      </c>
      <c r="P103" s="370" t="s">
        <v>888</v>
      </c>
      <c r="Q103" s="370" t="s">
        <v>889</v>
      </c>
      <c r="R103" s="384" t="s">
        <v>890</v>
      </c>
      <c r="S103" s="371" t="s">
        <v>891</v>
      </c>
    </row>
    <row r="104" spans="2:19" ht="29.25" customHeight="1" outlineLevel="1">
      <c r="B104" s="1013"/>
      <c r="C104" s="952"/>
      <c r="D104" s="1014"/>
      <c r="E104" s="1016"/>
      <c r="F104" s="1014"/>
      <c r="G104" s="1018"/>
      <c r="H104" s="1020"/>
      <c r="I104" s="1020"/>
      <c r="J104" s="1020"/>
      <c r="K104" s="1022"/>
      <c r="L104" s="1020"/>
      <c r="M104" s="1020"/>
      <c r="N104" s="1020"/>
      <c r="O104" s="1022"/>
      <c r="P104" s="1020"/>
      <c r="Q104" s="1020"/>
      <c r="R104" s="1020"/>
      <c r="S104" s="1022"/>
    </row>
    <row r="105" spans="2:19" ht="29.25" customHeight="1" outlineLevel="1">
      <c r="B105" s="1013"/>
      <c r="C105" s="953"/>
      <c r="D105" s="1015"/>
      <c r="E105" s="1017"/>
      <c r="F105" s="1015"/>
      <c r="G105" s="1019"/>
      <c r="H105" s="1021"/>
      <c r="I105" s="1021"/>
      <c r="J105" s="1021"/>
      <c r="K105" s="1023"/>
      <c r="L105" s="1021"/>
      <c r="M105" s="1021"/>
      <c r="N105" s="1021"/>
      <c r="O105" s="1023"/>
      <c r="P105" s="1021"/>
      <c r="Q105" s="1021"/>
      <c r="R105" s="1021"/>
      <c r="S105" s="1023"/>
    </row>
    <row r="106" spans="2:19" ht="15.75" thickBot="1">
      <c r="B106" s="253"/>
      <c r="C106" s="253"/>
    </row>
    <row r="107" spans="2:19" ht="15.75" thickBot="1">
      <c r="B107" s="253"/>
      <c r="C107" s="253"/>
      <c r="D107" s="925" t="s">
        <v>297</v>
      </c>
      <c r="E107" s="926"/>
      <c r="F107" s="926"/>
      <c r="G107" s="927"/>
      <c r="H107" s="1009" t="s">
        <v>892</v>
      </c>
      <c r="I107" s="1010"/>
      <c r="J107" s="1010"/>
      <c r="K107" s="1011"/>
      <c r="L107" s="1009" t="s">
        <v>299</v>
      </c>
      <c r="M107" s="1010"/>
      <c r="N107" s="1010"/>
      <c r="O107" s="1011"/>
      <c r="P107" s="1009" t="s">
        <v>300</v>
      </c>
      <c r="Q107" s="1010"/>
      <c r="R107" s="1010"/>
      <c r="S107" s="1011"/>
    </row>
    <row r="108" spans="2:19" ht="33.75" customHeight="1">
      <c r="B108" s="1026" t="s">
        <v>893</v>
      </c>
      <c r="C108" s="928" t="s">
        <v>894</v>
      </c>
      <c r="D108" s="427" t="s">
        <v>895</v>
      </c>
      <c r="E108" s="428" t="s">
        <v>896</v>
      </c>
      <c r="F108" s="973" t="s">
        <v>897</v>
      </c>
      <c r="G108" s="977"/>
      <c r="H108" s="427" t="s">
        <v>895</v>
      </c>
      <c r="I108" s="428" t="s">
        <v>896</v>
      </c>
      <c r="J108" s="973" t="s">
        <v>897</v>
      </c>
      <c r="K108" s="977"/>
      <c r="L108" s="427" t="s">
        <v>895</v>
      </c>
      <c r="M108" s="428" t="s">
        <v>896</v>
      </c>
      <c r="N108" s="973" t="s">
        <v>897</v>
      </c>
      <c r="O108" s="977"/>
      <c r="P108" s="427" t="s">
        <v>895</v>
      </c>
      <c r="Q108" s="428" t="s">
        <v>896</v>
      </c>
      <c r="R108" s="973" t="s">
        <v>897</v>
      </c>
      <c r="S108" s="977"/>
    </row>
    <row r="109" spans="2:19" ht="30" customHeight="1">
      <c r="B109" s="1027"/>
      <c r="C109" s="930"/>
      <c r="D109" s="429"/>
      <c r="E109" s="430"/>
      <c r="F109" s="980"/>
      <c r="G109" s="1002"/>
      <c r="H109" s="431">
        <f>'Tracker for projects under  (2)'!C86</f>
        <v>550</v>
      </c>
      <c r="I109" s="432">
        <v>0.5</v>
      </c>
      <c r="J109" s="1024" t="s">
        <v>379</v>
      </c>
      <c r="K109" s="1025"/>
      <c r="L109" s="431"/>
      <c r="M109" s="432"/>
      <c r="N109" s="1024"/>
      <c r="O109" s="1025"/>
      <c r="P109" s="431"/>
      <c r="Q109" s="432"/>
      <c r="R109" s="1024"/>
      <c r="S109" s="1025"/>
    </row>
    <row r="110" spans="2:19" ht="33" customHeight="1">
      <c r="B110" s="1027"/>
      <c r="C110" s="1026" t="s">
        <v>898</v>
      </c>
      <c r="D110" s="433" t="s">
        <v>895</v>
      </c>
      <c r="E110" s="370" t="s">
        <v>896</v>
      </c>
      <c r="F110" s="370" t="s">
        <v>899</v>
      </c>
      <c r="G110" s="389" t="s">
        <v>900</v>
      </c>
      <c r="H110" s="433" t="s">
        <v>895</v>
      </c>
      <c r="I110" s="370" t="s">
        <v>896</v>
      </c>
      <c r="J110" s="370" t="s">
        <v>899</v>
      </c>
      <c r="K110" s="389" t="s">
        <v>900</v>
      </c>
      <c r="L110" s="433" t="s">
        <v>895</v>
      </c>
      <c r="M110" s="370" t="s">
        <v>896</v>
      </c>
      <c r="N110" s="370" t="s">
        <v>899</v>
      </c>
      <c r="O110" s="389" t="s">
        <v>900</v>
      </c>
      <c r="P110" s="433" t="s">
        <v>895</v>
      </c>
      <c r="Q110" s="370" t="s">
        <v>896</v>
      </c>
      <c r="R110" s="370" t="s">
        <v>899</v>
      </c>
      <c r="S110" s="389" t="s">
        <v>900</v>
      </c>
    </row>
    <row r="111" spans="2:19" ht="27.75" customHeight="1">
      <c r="B111" s="1027"/>
      <c r="C111" s="1027"/>
      <c r="D111" s="429"/>
      <c r="E111" s="385"/>
      <c r="F111" s="414"/>
      <c r="G111" s="423"/>
      <c r="H111" s="431">
        <f>'Tracker for projects under  (2)'!C88</f>
        <v>550</v>
      </c>
      <c r="I111" s="386">
        <f>'Tracker for projects under  (2)'!D88</f>
        <v>0.5</v>
      </c>
      <c r="J111" s="416" t="s">
        <v>467</v>
      </c>
      <c r="K111" s="426" t="s">
        <v>338</v>
      </c>
      <c r="L111" s="431"/>
      <c r="M111" s="386"/>
      <c r="N111" s="416"/>
      <c r="O111" s="426"/>
      <c r="P111" s="431"/>
      <c r="Q111" s="386"/>
      <c r="R111" s="416"/>
      <c r="S111" s="426"/>
    </row>
    <row r="112" spans="2:19" ht="27.75" customHeight="1" outlineLevel="1">
      <c r="B112" s="1027"/>
      <c r="C112" s="1027"/>
      <c r="D112" s="433" t="s">
        <v>895</v>
      </c>
      <c r="E112" s="370" t="s">
        <v>896</v>
      </c>
      <c r="F112" s="370" t="s">
        <v>899</v>
      </c>
      <c r="G112" s="389" t="s">
        <v>900</v>
      </c>
      <c r="H112" s="433" t="s">
        <v>895</v>
      </c>
      <c r="I112" s="370" t="s">
        <v>896</v>
      </c>
      <c r="J112" s="370" t="s">
        <v>899</v>
      </c>
      <c r="K112" s="389" t="s">
        <v>900</v>
      </c>
      <c r="L112" s="433" t="s">
        <v>895</v>
      </c>
      <c r="M112" s="370" t="s">
        <v>896</v>
      </c>
      <c r="N112" s="370" t="s">
        <v>899</v>
      </c>
      <c r="O112" s="389" t="s">
        <v>900</v>
      </c>
      <c r="P112" s="433" t="s">
        <v>895</v>
      </c>
      <c r="Q112" s="370" t="s">
        <v>896</v>
      </c>
      <c r="R112" s="370" t="s">
        <v>899</v>
      </c>
      <c r="S112" s="389" t="s">
        <v>900</v>
      </c>
    </row>
    <row r="113" spans="2:19" ht="27.75" customHeight="1" outlineLevel="1">
      <c r="B113" s="1027"/>
      <c r="C113" s="1027"/>
      <c r="D113" s="429"/>
      <c r="E113" s="385"/>
      <c r="F113" s="414"/>
      <c r="G113" s="423"/>
      <c r="H113" s="431"/>
      <c r="I113" s="386"/>
      <c r="J113" s="416"/>
      <c r="K113" s="426"/>
      <c r="L113" s="431"/>
      <c r="M113" s="386"/>
      <c r="N113" s="416"/>
      <c r="O113" s="426"/>
      <c r="P113" s="431"/>
      <c r="Q113" s="386"/>
      <c r="R113" s="416"/>
      <c r="S113" s="426"/>
    </row>
    <row r="114" spans="2:19" ht="27.75" customHeight="1" outlineLevel="1">
      <c r="B114" s="1027"/>
      <c r="C114" s="1027"/>
      <c r="D114" s="433" t="s">
        <v>895</v>
      </c>
      <c r="E114" s="370" t="s">
        <v>896</v>
      </c>
      <c r="F114" s="370" t="s">
        <v>899</v>
      </c>
      <c r="G114" s="389" t="s">
        <v>900</v>
      </c>
      <c r="H114" s="433" t="s">
        <v>895</v>
      </c>
      <c r="I114" s="370" t="s">
        <v>896</v>
      </c>
      <c r="J114" s="370" t="s">
        <v>899</v>
      </c>
      <c r="K114" s="389" t="s">
        <v>900</v>
      </c>
      <c r="L114" s="433" t="s">
        <v>895</v>
      </c>
      <c r="M114" s="370" t="s">
        <v>896</v>
      </c>
      <c r="N114" s="370" t="s">
        <v>899</v>
      </c>
      <c r="O114" s="389" t="s">
        <v>900</v>
      </c>
      <c r="P114" s="433" t="s">
        <v>895</v>
      </c>
      <c r="Q114" s="370" t="s">
        <v>896</v>
      </c>
      <c r="R114" s="370" t="s">
        <v>899</v>
      </c>
      <c r="S114" s="389" t="s">
        <v>900</v>
      </c>
    </row>
    <row r="115" spans="2:19" ht="27.75" customHeight="1" outlineLevel="1">
      <c r="B115" s="1027"/>
      <c r="C115" s="1027"/>
      <c r="D115" s="429"/>
      <c r="E115" s="385"/>
      <c r="F115" s="414"/>
      <c r="G115" s="423"/>
      <c r="H115" s="431"/>
      <c r="I115" s="386"/>
      <c r="J115" s="416"/>
      <c r="K115" s="426"/>
      <c r="L115" s="431"/>
      <c r="M115" s="386"/>
      <c r="N115" s="416"/>
      <c r="O115" s="426"/>
      <c r="P115" s="431"/>
      <c r="Q115" s="386"/>
      <c r="R115" s="416"/>
      <c r="S115" s="426"/>
    </row>
    <row r="116" spans="2:19" ht="27.75" customHeight="1" outlineLevel="1">
      <c r="B116" s="1027"/>
      <c r="C116" s="1027"/>
      <c r="D116" s="433" t="s">
        <v>895</v>
      </c>
      <c r="E116" s="370" t="s">
        <v>896</v>
      </c>
      <c r="F116" s="370" t="s">
        <v>899</v>
      </c>
      <c r="G116" s="389" t="s">
        <v>900</v>
      </c>
      <c r="H116" s="433" t="s">
        <v>895</v>
      </c>
      <c r="I116" s="370" t="s">
        <v>896</v>
      </c>
      <c r="J116" s="370" t="s">
        <v>899</v>
      </c>
      <c r="K116" s="389" t="s">
        <v>900</v>
      </c>
      <c r="L116" s="433" t="s">
        <v>895</v>
      </c>
      <c r="M116" s="370" t="s">
        <v>896</v>
      </c>
      <c r="N116" s="370" t="s">
        <v>899</v>
      </c>
      <c r="O116" s="389" t="s">
        <v>900</v>
      </c>
      <c r="P116" s="433" t="s">
        <v>895</v>
      </c>
      <c r="Q116" s="370" t="s">
        <v>896</v>
      </c>
      <c r="R116" s="370" t="s">
        <v>899</v>
      </c>
      <c r="S116" s="389" t="s">
        <v>900</v>
      </c>
    </row>
    <row r="117" spans="2:19" ht="27.75" customHeight="1" outlineLevel="1">
      <c r="B117" s="1028"/>
      <c r="C117" s="1028"/>
      <c r="D117" s="429"/>
      <c r="E117" s="385"/>
      <c r="F117" s="414"/>
      <c r="G117" s="423"/>
      <c r="H117" s="431"/>
      <c r="I117" s="386"/>
      <c r="J117" s="416"/>
      <c r="K117" s="426"/>
      <c r="L117" s="431"/>
      <c r="M117" s="386"/>
      <c r="N117" s="416"/>
      <c r="O117" s="426"/>
      <c r="P117" s="431"/>
      <c r="Q117" s="386"/>
      <c r="R117" s="416"/>
      <c r="S117" s="426"/>
    </row>
    <row r="118" spans="2:19" ht="26.25" customHeight="1">
      <c r="B118" s="954" t="s">
        <v>901</v>
      </c>
      <c r="C118" s="1029" t="s">
        <v>902</v>
      </c>
      <c r="D118" s="434" t="s">
        <v>903</v>
      </c>
      <c r="E118" s="434" t="s">
        <v>904</v>
      </c>
      <c r="F118" s="434" t="s">
        <v>296</v>
      </c>
      <c r="G118" s="435" t="s">
        <v>905</v>
      </c>
      <c r="H118" s="436" t="s">
        <v>903</v>
      </c>
      <c r="I118" s="434" t="s">
        <v>904</v>
      </c>
      <c r="J118" s="434" t="s">
        <v>296</v>
      </c>
      <c r="K118" s="435" t="s">
        <v>905</v>
      </c>
      <c r="L118" s="434" t="s">
        <v>903</v>
      </c>
      <c r="M118" s="434" t="s">
        <v>904</v>
      </c>
      <c r="N118" s="434" t="s">
        <v>296</v>
      </c>
      <c r="O118" s="435" t="s">
        <v>905</v>
      </c>
      <c r="P118" s="434" t="s">
        <v>903</v>
      </c>
      <c r="Q118" s="434" t="s">
        <v>904</v>
      </c>
      <c r="R118" s="434" t="s">
        <v>296</v>
      </c>
      <c r="S118" s="435" t="s">
        <v>905</v>
      </c>
    </row>
    <row r="119" spans="2:19" ht="32.25" customHeight="1">
      <c r="B119" s="955"/>
      <c r="C119" s="1030"/>
      <c r="D119" s="348"/>
      <c r="E119" s="348"/>
      <c r="F119" s="348"/>
      <c r="G119" s="348"/>
      <c r="H119" s="419">
        <v>3</v>
      </c>
      <c r="I119" s="352" t="s">
        <v>359</v>
      </c>
      <c r="J119" s="352" t="s">
        <v>338</v>
      </c>
      <c r="K119" s="420" t="s">
        <v>450</v>
      </c>
      <c r="L119" s="352"/>
      <c r="M119" s="352"/>
      <c r="N119" s="352"/>
      <c r="O119" s="420"/>
      <c r="P119" s="352"/>
      <c r="Q119" s="352"/>
      <c r="R119" s="352"/>
      <c r="S119" s="420"/>
    </row>
    <row r="120" spans="2:19" ht="32.25" customHeight="1">
      <c r="B120" s="955"/>
      <c r="C120" s="954" t="s">
        <v>906</v>
      </c>
      <c r="D120" s="370" t="s">
        <v>907</v>
      </c>
      <c r="E120" s="971" t="s">
        <v>908</v>
      </c>
      <c r="F120" s="1012"/>
      <c r="G120" s="371" t="s">
        <v>909</v>
      </c>
      <c r="H120" s="370" t="s">
        <v>907</v>
      </c>
      <c r="I120" s="971" t="s">
        <v>908</v>
      </c>
      <c r="J120" s="1012"/>
      <c r="K120" s="371" t="s">
        <v>909</v>
      </c>
      <c r="L120" s="370" t="s">
        <v>907</v>
      </c>
      <c r="M120" s="971" t="s">
        <v>908</v>
      </c>
      <c r="N120" s="1012"/>
      <c r="O120" s="371" t="s">
        <v>909</v>
      </c>
      <c r="P120" s="370" t="s">
        <v>907</v>
      </c>
      <c r="Q120" s="370" t="s">
        <v>908</v>
      </c>
      <c r="R120" s="971" t="s">
        <v>908</v>
      </c>
      <c r="S120" s="1012"/>
    </row>
    <row r="121" spans="2:19" ht="23.25" customHeight="1">
      <c r="B121" s="955"/>
      <c r="C121" s="955"/>
      <c r="D121" s="437"/>
      <c r="E121" s="1031"/>
      <c r="F121" s="1032"/>
      <c r="G121" s="374"/>
      <c r="H121" s="438">
        <f>'Tracker for projects under  (2)'!C98</f>
        <v>550</v>
      </c>
      <c r="I121" s="1033" t="s">
        <v>332</v>
      </c>
      <c r="J121" s="1034"/>
      <c r="K121" s="395" t="s">
        <v>964</v>
      </c>
      <c r="L121" s="438"/>
      <c r="M121" s="1033"/>
      <c r="N121" s="1034"/>
      <c r="O121" s="377"/>
      <c r="P121" s="438"/>
      <c r="Q121" s="375"/>
      <c r="R121" s="1033"/>
      <c r="S121" s="1034"/>
    </row>
    <row r="122" spans="2:19" ht="23.25" customHeight="1" outlineLevel="1">
      <c r="B122" s="955"/>
      <c r="C122" s="955"/>
      <c r="D122" s="370" t="s">
        <v>907</v>
      </c>
      <c r="E122" s="971" t="s">
        <v>908</v>
      </c>
      <c r="F122" s="1012"/>
      <c r="G122" s="371" t="s">
        <v>909</v>
      </c>
      <c r="H122" s="370" t="s">
        <v>907</v>
      </c>
      <c r="I122" s="971" t="s">
        <v>908</v>
      </c>
      <c r="J122" s="1012"/>
      <c r="K122" s="371" t="s">
        <v>909</v>
      </c>
      <c r="L122" s="370" t="s">
        <v>907</v>
      </c>
      <c r="M122" s="971" t="s">
        <v>908</v>
      </c>
      <c r="N122" s="1012"/>
      <c r="O122" s="371" t="s">
        <v>909</v>
      </c>
      <c r="P122" s="370" t="s">
        <v>907</v>
      </c>
      <c r="Q122" s="370" t="s">
        <v>908</v>
      </c>
      <c r="R122" s="971" t="s">
        <v>908</v>
      </c>
      <c r="S122" s="1012"/>
    </row>
    <row r="123" spans="2:19" ht="23.25" customHeight="1" outlineLevel="1">
      <c r="B123" s="955"/>
      <c r="C123" s="955"/>
      <c r="D123" s="437"/>
      <c r="E123" s="1031"/>
      <c r="F123" s="1032"/>
      <c r="G123" s="374"/>
      <c r="H123" s="438"/>
      <c r="I123" s="1033"/>
      <c r="J123" s="1034"/>
      <c r="K123" s="377"/>
      <c r="L123" s="438"/>
      <c r="M123" s="1033"/>
      <c r="N123" s="1034"/>
      <c r="O123" s="377"/>
      <c r="P123" s="438"/>
      <c r="Q123" s="375"/>
      <c r="R123" s="1033"/>
      <c r="S123" s="1034"/>
    </row>
    <row r="124" spans="2:19" ht="23.25" customHeight="1" outlineLevel="1">
      <c r="B124" s="955"/>
      <c r="C124" s="955"/>
      <c r="D124" s="370" t="s">
        <v>907</v>
      </c>
      <c r="E124" s="971" t="s">
        <v>908</v>
      </c>
      <c r="F124" s="1012"/>
      <c r="G124" s="371" t="s">
        <v>909</v>
      </c>
      <c r="H124" s="370" t="s">
        <v>907</v>
      </c>
      <c r="I124" s="971" t="s">
        <v>908</v>
      </c>
      <c r="J124" s="1012"/>
      <c r="K124" s="371" t="s">
        <v>909</v>
      </c>
      <c r="L124" s="370" t="s">
        <v>907</v>
      </c>
      <c r="M124" s="971" t="s">
        <v>908</v>
      </c>
      <c r="N124" s="1012"/>
      <c r="O124" s="371" t="s">
        <v>909</v>
      </c>
      <c r="P124" s="370" t="s">
        <v>907</v>
      </c>
      <c r="Q124" s="370" t="s">
        <v>908</v>
      </c>
      <c r="R124" s="971" t="s">
        <v>908</v>
      </c>
      <c r="S124" s="1012"/>
    </row>
    <row r="125" spans="2:19" ht="23.25" customHeight="1" outlineLevel="1">
      <c r="B125" s="955"/>
      <c r="C125" s="955"/>
      <c r="D125" s="437"/>
      <c r="E125" s="1031"/>
      <c r="F125" s="1032"/>
      <c r="G125" s="374"/>
      <c r="H125" s="438"/>
      <c r="I125" s="1033"/>
      <c r="J125" s="1034"/>
      <c r="K125" s="377"/>
      <c r="L125" s="438"/>
      <c r="M125" s="1033"/>
      <c r="N125" s="1034"/>
      <c r="O125" s="377"/>
      <c r="P125" s="438"/>
      <c r="Q125" s="375"/>
      <c r="R125" s="1033"/>
      <c r="S125" s="1034"/>
    </row>
    <row r="126" spans="2:19" ht="23.25" customHeight="1" outlineLevel="1">
      <c r="B126" s="955"/>
      <c r="C126" s="955"/>
      <c r="D126" s="370" t="s">
        <v>907</v>
      </c>
      <c r="E126" s="971" t="s">
        <v>908</v>
      </c>
      <c r="F126" s="1012"/>
      <c r="G126" s="371" t="s">
        <v>909</v>
      </c>
      <c r="H126" s="370" t="s">
        <v>907</v>
      </c>
      <c r="I126" s="971" t="s">
        <v>908</v>
      </c>
      <c r="J126" s="1012"/>
      <c r="K126" s="371" t="s">
        <v>909</v>
      </c>
      <c r="L126" s="370" t="s">
        <v>907</v>
      </c>
      <c r="M126" s="971" t="s">
        <v>908</v>
      </c>
      <c r="N126" s="1012"/>
      <c r="O126" s="371" t="s">
        <v>909</v>
      </c>
      <c r="P126" s="370" t="s">
        <v>907</v>
      </c>
      <c r="Q126" s="370" t="s">
        <v>908</v>
      </c>
      <c r="R126" s="971" t="s">
        <v>908</v>
      </c>
      <c r="S126" s="1012"/>
    </row>
    <row r="127" spans="2:19" ht="23.25" customHeight="1" outlineLevel="1">
      <c r="B127" s="956"/>
      <c r="C127" s="956"/>
      <c r="D127" s="437"/>
      <c r="E127" s="1031"/>
      <c r="F127" s="1032"/>
      <c r="G127" s="374"/>
      <c r="H127" s="438"/>
      <c r="I127" s="1033"/>
      <c r="J127" s="1034"/>
      <c r="K127" s="377"/>
      <c r="L127" s="438"/>
      <c r="M127" s="1033"/>
      <c r="N127" s="1034"/>
      <c r="O127" s="377"/>
      <c r="P127" s="438"/>
      <c r="Q127" s="375"/>
      <c r="R127" s="1033"/>
      <c r="S127" s="1034"/>
    </row>
    <row r="128" spans="2:19" ht="15.75" thickBot="1">
      <c r="B128" s="253"/>
      <c r="C128" s="253"/>
    </row>
    <row r="129" spans="2:19" ht="15.75" thickBot="1">
      <c r="B129" s="253"/>
      <c r="C129" s="253"/>
      <c r="D129" s="925" t="s">
        <v>297</v>
      </c>
      <c r="E129" s="926"/>
      <c r="F129" s="926"/>
      <c r="G129" s="927"/>
      <c r="H129" s="925" t="s">
        <v>298</v>
      </c>
      <c r="I129" s="926"/>
      <c r="J129" s="926"/>
      <c r="K129" s="927"/>
      <c r="L129" s="926" t="s">
        <v>299</v>
      </c>
      <c r="M129" s="926"/>
      <c r="N129" s="926"/>
      <c r="O129" s="926"/>
      <c r="P129" s="925" t="s">
        <v>300</v>
      </c>
      <c r="Q129" s="926"/>
      <c r="R129" s="926"/>
      <c r="S129" s="927"/>
    </row>
    <row r="130" spans="2:19">
      <c r="B130" s="928" t="s">
        <v>910</v>
      </c>
      <c r="C130" s="928" t="s">
        <v>911</v>
      </c>
      <c r="D130" s="973" t="s">
        <v>912</v>
      </c>
      <c r="E130" s="975"/>
      <c r="F130" s="975"/>
      <c r="G130" s="977"/>
      <c r="H130" s="973" t="s">
        <v>912</v>
      </c>
      <c r="I130" s="975"/>
      <c r="J130" s="975"/>
      <c r="K130" s="977"/>
      <c r="L130" s="973" t="s">
        <v>912</v>
      </c>
      <c r="M130" s="975"/>
      <c r="N130" s="975"/>
      <c r="O130" s="977"/>
      <c r="P130" s="973" t="s">
        <v>912</v>
      </c>
      <c r="Q130" s="975"/>
      <c r="R130" s="975"/>
      <c r="S130" s="977"/>
    </row>
    <row r="131" spans="2:19" ht="45" customHeight="1">
      <c r="B131" s="930"/>
      <c r="C131" s="930"/>
      <c r="D131" s="1035" t="s">
        <v>351</v>
      </c>
      <c r="E131" s="1036"/>
      <c r="F131" s="1036"/>
      <c r="G131" s="1037"/>
      <c r="H131" s="1038"/>
      <c r="I131" s="1039"/>
      <c r="J131" s="1039"/>
      <c r="K131" s="1040"/>
      <c r="L131" s="1038"/>
      <c r="M131" s="1039"/>
      <c r="N131" s="1039"/>
      <c r="O131" s="1040"/>
      <c r="P131" s="1038"/>
      <c r="Q131" s="1039"/>
      <c r="R131" s="1039"/>
      <c r="S131" s="1040"/>
    </row>
    <row r="132" spans="2:19" ht="32.25" customHeight="1">
      <c r="B132" s="951" t="s">
        <v>913</v>
      </c>
      <c r="C132" s="951" t="s">
        <v>914</v>
      </c>
      <c r="D132" s="434" t="s">
        <v>915</v>
      </c>
      <c r="E132" s="388" t="s">
        <v>296</v>
      </c>
      <c r="F132" s="370" t="s">
        <v>301</v>
      </c>
      <c r="G132" s="371" t="s">
        <v>303</v>
      </c>
      <c r="H132" s="434" t="s">
        <v>915</v>
      </c>
      <c r="I132" s="388" t="s">
        <v>296</v>
      </c>
      <c r="J132" s="370" t="s">
        <v>301</v>
      </c>
      <c r="K132" s="371" t="s">
        <v>303</v>
      </c>
      <c r="L132" s="434" t="s">
        <v>915</v>
      </c>
      <c r="M132" s="388" t="s">
        <v>296</v>
      </c>
      <c r="N132" s="370" t="s">
        <v>301</v>
      </c>
      <c r="O132" s="371" t="s">
        <v>303</v>
      </c>
      <c r="P132" s="434" t="s">
        <v>915</v>
      </c>
      <c r="Q132" s="388" t="s">
        <v>296</v>
      </c>
      <c r="R132" s="370" t="s">
        <v>301</v>
      </c>
      <c r="S132" s="371" t="s">
        <v>303</v>
      </c>
    </row>
    <row r="133" spans="2:19" ht="23.25" customHeight="1">
      <c r="B133" s="952"/>
      <c r="C133" s="953"/>
      <c r="D133" s="348"/>
      <c r="E133" s="439"/>
      <c r="F133" s="373"/>
      <c r="G133" s="418"/>
      <c r="H133" s="352">
        <v>1</v>
      </c>
      <c r="I133" s="440" t="s">
        <v>377</v>
      </c>
      <c r="J133" s="352" t="s">
        <v>372</v>
      </c>
      <c r="K133" s="441"/>
      <c r="L133" s="352"/>
      <c r="M133" s="440"/>
      <c r="N133" s="352"/>
      <c r="O133" s="441"/>
      <c r="P133" s="352"/>
      <c r="Q133" s="440"/>
      <c r="R133" s="352"/>
      <c r="S133" s="441"/>
    </row>
    <row r="134" spans="2:19" ht="29.25" customHeight="1">
      <c r="B134" s="952"/>
      <c r="C134" s="951" t="s">
        <v>916</v>
      </c>
      <c r="D134" s="370" t="s">
        <v>917</v>
      </c>
      <c r="E134" s="971" t="s">
        <v>918</v>
      </c>
      <c r="F134" s="1012"/>
      <c r="G134" s="371" t="s">
        <v>304</v>
      </c>
      <c r="H134" s="370" t="s">
        <v>917</v>
      </c>
      <c r="I134" s="971" t="s">
        <v>918</v>
      </c>
      <c r="J134" s="1012"/>
      <c r="K134" s="371" t="s">
        <v>304</v>
      </c>
      <c r="L134" s="370" t="s">
        <v>917</v>
      </c>
      <c r="M134" s="971" t="s">
        <v>918</v>
      </c>
      <c r="N134" s="1012"/>
      <c r="O134" s="371" t="s">
        <v>304</v>
      </c>
      <c r="P134" s="370" t="s">
        <v>917</v>
      </c>
      <c r="Q134" s="971" t="s">
        <v>918</v>
      </c>
      <c r="R134" s="1012"/>
      <c r="S134" s="371" t="s">
        <v>304</v>
      </c>
    </row>
    <row r="135" spans="2:19" ht="36.6" customHeight="1">
      <c r="B135" s="953"/>
      <c r="C135" s="953"/>
      <c r="D135" s="437"/>
      <c r="E135" s="1031"/>
      <c r="F135" s="1032"/>
      <c r="G135" s="374"/>
      <c r="H135" s="438">
        <f>'Tracker for projects under  (2)'!C112</f>
        <v>0</v>
      </c>
      <c r="I135" s="1033"/>
      <c r="J135" s="1034"/>
      <c r="K135" s="377"/>
      <c r="L135" s="438"/>
      <c r="M135" s="1033"/>
      <c r="N135" s="1034"/>
      <c r="O135" s="377"/>
      <c r="P135" s="438"/>
      <c r="Q135" s="1033"/>
      <c r="R135" s="1034"/>
      <c r="S135" s="377"/>
    </row>
    <row r="136" spans="2:19" ht="15.75" thickBot="1"/>
    <row r="137" spans="2:19" ht="15.75" hidden="1" thickBot="1"/>
    <row r="138" spans="2:19" ht="15.75" hidden="1" thickBot="1"/>
    <row r="139" spans="2:19" ht="15.75" hidden="1" thickBot="1"/>
    <row r="140" spans="2:19" ht="15.75" hidden="1" thickBot="1"/>
    <row r="141" spans="2:19" ht="15.75" hidden="1" thickBot="1">
      <c r="D141" t="s">
        <v>305</v>
      </c>
    </row>
    <row r="142" spans="2:19" ht="15.75" hidden="1" thickBot="1">
      <c r="D142" t="s">
        <v>306</v>
      </c>
      <c r="E142" t="s">
        <v>307</v>
      </c>
      <c r="F142" t="s">
        <v>308</v>
      </c>
      <c r="H142" t="s">
        <v>309</v>
      </c>
      <c r="I142" t="s">
        <v>310</v>
      </c>
    </row>
    <row r="143" spans="2:19" ht="15.75" hidden="1" thickBot="1">
      <c r="D143" t="s">
        <v>311</v>
      </c>
      <c r="E143" t="s">
        <v>312</v>
      </c>
      <c r="F143" t="s">
        <v>313</v>
      </c>
      <c r="H143" t="s">
        <v>314</v>
      </c>
      <c r="I143" t="s">
        <v>315</v>
      </c>
    </row>
    <row r="144" spans="2:19" ht="15.75" hidden="1" thickBot="1">
      <c r="D144" t="s">
        <v>316</v>
      </c>
      <c r="E144" t="s">
        <v>317</v>
      </c>
      <c r="F144" t="s">
        <v>318</v>
      </c>
      <c r="H144" t="s">
        <v>319</v>
      </c>
      <c r="I144" t="s">
        <v>320</v>
      </c>
    </row>
    <row r="145" spans="2:12" ht="15.75" hidden="1" thickBot="1">
      <c r="D145" t="s">
        <v>321</v>
      </c>
      <c r="F145" t="s">
        <v>322</v>
      </c>
      <c r="G145" t="s">
        <v>323</v>
      </c>
      <c r="H145" t="s">
        <v>324</v>
      </c>
      <c r="I145" t="s">
        <v>325</v>
      </c>
      <c r="K145" t="s">
        <v>326</v>
      </c>
    </row>
    <row r="146" spans="2:12" ht="15.75" hidden="1" thickBot="1">
      <c r="D146" t="s">
        <v>327</v>
      </c>
      <c r="F146" t="s">
        <v>328</v>
      </c>
      <c r="G146" t="s">
        <v>329</v>
      </c>
      <c r="H146" t="s">
        <v>330</v>
      </c>
      <c r="I146" t="s">
        <v>331</v>
      </c>
      <c r="K146" t="s">
        <v>332</v>
      </c>
      <c r="L146" t="s">
        <v>333</v>
      </c>
    </row>
    <row r="147" spans="2:12" ht="15.75" hidden="1" thickBot="1">
      <c r="D147" t="s">
        <v>334</v>
      </c>
      <c r="E147" s="442" t="s">
        <v>335</v>
      </c>
      <c r="G147" t="s">
        <v>336</v>
      </c>
      <c r="H147" t="s">
        <v>337</v>
      </c>
      <c r="K147" t="s">
        <v>338</v>
      </c>
      <c r="L147" t="s">
        <v>339</v>
      </c>
    </row>
    <row r="148" spans="2:12" ht="15.75" hidden="1" thickBot="1">
      <c r="D148" t="s">
        <v>340</v>
      </c>
      <c r="E148" s="443" t="s">
        <v>341</v>
      </c>
      <c r="K148" t="s">
        <v>342</v>
      </c>
      <c r="L148" t="s">
        <v>343</v>
      </c>
    </row>
    <row r="149" spans="2:12" ht="15.75" hidden="1" thickBot="1">
      <c r="E149" s="444" t="s">
        <v>344</v>
      </c>
      <c r="H149" t="s">
        <v>345</v>
      </c>
      <c r="K149" t="s">
        <v>346</v>
      </c>
      <c r="L149" t="s">
        <v>347</v>
      </c>
    </row>
    <row r="150" spans="2:12" ht="15.75" hidden="1" thickBot="1">
      <c r="H150" t="s">
        <v>348</v>
      </c>
      <c r="K150" t="s">
        <v>349</v>
      </c>
      <c r="L150" t="s">
        <v>350</v>
      </c>
    </row>
    <row r="151" spans="2:12" ht="15.75" hidden="1" thickBot="1">
      <c r="H151" t="s">
        <v>351</v>
      </c>
      <c r="K151" t="s">
        <v>352</v>
      </c>
      <c r="L151" t="s">
        <v>353</v>
      </c>
    </row>
    <row r="152" spans="2:12" ht="15.75" hidden="1" thickBot="1">
      <c r="B152" t="s">
        <v>354</v>
      </c>
      <c r="C152" t="s">
        <v>355</v>
      </c>
      <c r="D152" t="s">
        <v>354</v>
      </c>
      <c r="G152" t="s">
        <v>356</v>
      </c>
      <c r="H152" t="s">
        <v>357</v>
      </c>
      <c r="J152" t="s">
        <v>264</v>
      </c>
      <c r="K152" t="s">
        <v>358</v>
      </c>
      <c r="L152" t="s">
        <v>359</v>
      </c>
    </row>
    <row r="153" spans="2:12" ht="15.75" hidden="1" thickBot="1">
      <c r="B153">
        <v>1</v>
      </c>
      <c r="C153" t="s">
        <v>360</v>
      </c>
      <c r="D153" t="s">
        <v>361</v>
      </c>
      <c r="E153" t="s">
        <v>303</v>
      </c>
      <c r="F153" t="s">
        <v>11</v>
      </c>
      <c r="G153" t="s">
        <v>362</v>
      </c>
      <c r="H153" t="s">
        <v>363</v>
      </c>
      <c r="J153" t="s">
        <v>338</v>
      </c>
      <c r="K153" t="s">
        <v>364</v>
      </c>
    </row>
    <row r="154" spans="2:12" ht="15.75" hidden="1" thickBot="1">
      <c r="B154">
        <v>2</v>
      </c>
      <c r="C154" t="s">
        <v>365</v>
      </c>
      <c r="D154" t="s">
        <v>366</v>
      </c>
      <c r="E154" t="s">
        <v>301</v>
      </c>
      <c r="F154" t="s">
        <v>18</v>
      </c>
      <c r="G154" t="s">
        <v>367</v>
      </c>
      <c r="J154" t="s">
        <v>368</v>
      </c>
      <c r="K154" t="s">
        <v>369</v>
      </c>
    </row>
    <row r="155" spans="2:12" ht="15.75" hidden="1" thickBot="1">
      <c r="B155">
        <v>3</v>
      </c>
      <c r="C155" t="s">
        <v>370</v>
      </c>
      <c r="D155" t="s">
        <v>371</v>
      </c>
      <c r="E155" t="s">
        <v>296</v>
      </c>
      <c r="G155" t="s">
        <v>372</v>
      </c>
      <c r="J155" t="s">
        <v>373</v>
      </c>
      <c r="K155" t="s">
        <v>374</v>
      </c>
    </row>
    <row r="156" spans="2:12" ht="15.75" hidden="1" thickBot="1">
      <c r="B156">
        <v>4</v>
      </c>
      <c r="C156" t="s">
        <v>363</v>
      </c>
      <c r="H156" t="s">
        <v>375</v>
      </c>
      <c r="I156" t="s">
        <v>376</v>
      </c>
      <c r="J156" t="s">
        <v>377</v>
      </c>
      <c r="K156" t="s">
        <v>378</v>
      </c>
    </row>
    <row r="157" spans="2:12" ht="15.75" hidden="1" thickBot="1">
      <c r="D157" t="s">
        <v>372</v>
      </c>
      <c r="H157" t="s">
        <v>379</v>
      </c>
      <c r="I157" t="s">
        <v>380</v>
      </c>
      <c r="J157" t="s">
        <v>381</v>
      </c>
      <c r="K157" t="s">
        <v>382</v>
      </c>
    </row>
    <row r="158" spans="2:12" ht="15.75" hidden="1" thickBot="1">
      <c r="D158" t="s">
        <v>383</v>
      </c>
      <c r="H158" t="s">
        <v>384</v>
      </c>
      <c r="I158" t="s">
        <v>385</v>
      </c>
      <c r="J158" t="s">
        <v>386</v>
      </c>
      <c r="K158" t="s">
        <v>387</v>
      </c>
    </row>
    <row r="159" spans="2:12" ht="15.75" hidden="1" thickBot="1">
      <c r="D159" t="s">
        <v>388</v>
      </c>
      <c r="H159" t="s">
        <v>389</v>
      </c>
      <c r="J159" t="s">
        <v>390</v>
      </c>
      <c r="K159" t="s">
        <v>391</v>
      </c>
    </row>
    <row r="160" spans="2:12" ht="15.75" hidden="1" thickBot="1">
      <c r="H160" t="s">
        <v>392</v>
      </c>
      <c r="J160" t="s">
        <v>393</v>
      </c>
    </row>
    <row r="161" spans="2:11" ht="60.75" hidden="1" thickBot="1">
      <c r="D161" s="234" t="s">
        <v>394</v>
      </c>
      <c r="E161" t="s">
        <v>395</v>
      </c>
      <c r="F161" t="s">
        <v>396</v>
      </c>
      <c r="G161" t="s">
        <v>397</v>
      </c>
      <c r="H161" t="s">
        <v>398</v>
      </c>
      <c r="I161" t="s">
        <v>399</v>
      </c>
      <c r="J161" t="s">
        <v>400</v>
      </c>
      <c r="K161" t="s">
        <v>401</v>
      </c>
    </row>
    <row r="162" spans="2:11" ht="75.75" hidden="1" thickBot="1">
      <c r="B162" t="s">
        <v>503</v>
      </c>
      <c r="C162" t="s">
        <v>502</v>
      </c>
      <c r="D162" s="234" t="s">
        <v>402</v>
      </c>
      <c r="E162" t="s">
        <v>403</v>
      </c>
      <c r="F162" t="s">
        <v>404</v>
      </c>
      <c r="G162" t="s">
        <v>405</v>
      </c>
      <c r="H162" t="s">
        <v>406</v>
      </c>
      <c r="I162" t="s">
        <v>407</v>
      </c>
      <c r="J162" t="s">
        <v>408</v>
      </c>
      <c r="K162" t="s">
        <v>409</v>
      </c>
    </row>
    <row r="163" spans="2:11" ht="45.75" hidden="1" thickBot="1">
      <c r="B163" t="s">
        <v>504</v>
      </c>
      <c r="C163" t="s">
        <v>501</v>
      </c>
      <c r="D163" s="234" t="s">
        <v>410</v>
      </c>
      <c r="E163" t="s">
        <v>411</v>
      </c>
      <c r="F163" t="s">
        <v>412</v>
      </c>
      <c r="G163" t="s">
        <v>413</v>
      </c>
      <c r="H163" t="s">
        <v>414</v>
      </c>
      <c r="I163" t="s">
        <v>415</v>
      </c>
      <c r="J163" t="s">
        <v>416</v>
      </c>
      <c r="K163" t="s">
        <v>417</v>
      </c>
    </row>
    <row r="164" spans="2:11" ht="15.75" hidden="1" thickBot="1">
      <c r="B164" t="s">
        <v>505</v>
      </c>
      <c r="C164" t="s">
        <v>500</v>
      </c>
      <c r="F164" t="s">
        <v>418</v>
      </c>
      <c r="G164" t="s">
        <v>419</v>
      </c>
      <c r="H164" t="s">
        <v>420</v>
      </c>
      <c r="I164" t="s">
        <v>421</v>
      </c>
      <c r="J164" t="s">
        <v>422</v>
      </c>
      <c r="K164" t="s">
        <v>423</v>
      </c>
    </row>
    <row r="165" spans="2:11" ht="15.75" hidden="1" thickBot="1">
      <c r="B165" t="s">
        <v>506</v>
      </c>
      <c r="G165" t="s">
        <v>424</v>
      </c>
      <c r="H165" t="s">
        <v>425</v>
      </c>
      <c r="I165" t="s">
        <v>426</v>
      </c>
      <c r="J165" t="s">
        <v>427</v>
      </c>
      <c r="K165" t="s">
        <v>428</v>
      </c>
    </row>
    <row r="166" spans="2:11" ht="15.75" hidden="1" thickBot="1">
      <c r="C166" t="s">
        <v>429</v>
      </c>
      <c r="J166" t="s">
        <v>430</v>
      </c>
    </row>
    <row r="167" spans="2:11" ht="15.75" hidden="1" thickBot="1">
      <c r="C167" t="s">
        <v>431</v>
      </c>
      <c r="I167" t="s">
        <v>432</v>
      </c>
      <c r="J167" t="s">
        <v>433</v>
      </c>
    </row>
    <row r="168" spans="2:11" ht="15.75" hidden="1" thickBot="1">
      <c r="B168" s="122" t="s">
        <v>507</v>
      </c>
      <c r="C168" t="s">
        <v>434</v>
      </c>
      <c r="I168" t="s">
        <v>435</v>
      </c>
      <c r="J168" t="s">
        <v>436</v>
      </c>
    </row>
    <row r="169" spans="2:11" ht="15.75" hidden="1" thickBot="1">
      <c r="B169" s="122" t="s">
        <v>29</v>
      </c>
      <c r="C169" t="s">
        <v>437</v>
      </c>
      <c r="D169" t="s">
        <v>438</v>
      </c>
      <c r="E169" t="s">
        <v>439</v>
      </c>
      <c r="I169" t="s">
        <v>440</v>
      </c>
      <c r="J169" t="s">
        <v>264</v>
      </c>
    </row>
    <row r="170" spans="2:11" ht="15.75" hidden="1" thickBot="1">
      <c r="B170" s="122" t="s">
        <v>16</v>
      </c>
      <c r="D170" t="s">
        <v>441</v>
      </c>
      <c r="E170" t="s">
        <v>442</v>
      </c>
      <c r="H170" t="s">
        <v>314</v>
      </c>
      <c r="I170" t="s">
        <v>443</v>
      </c>
    </row>
    <row r="171" spans="2:11" ht="15.75" hidden="1" thickBot="1">
      <c r="B171" s="122" t="s">
        <v>34</v>
      </c>
      <c r="D171" t="s">
        <v>444</v>
      </c>
      <c r="E171" t="s">
        <v>445</v>
      </c>
      <c r="H171" t="s">
        <v>324</v>
      </c>
      <c r="I171" t="s">
        <v>446</v>
      </c>
      <c r="J171" t="s">
        <v>447</v>
      </c>
    </row>
    <row r="172" spans="2:11" ht="15.75" hidden="1" thickBot="1">
      <c r="B172" s="122" t="s">
        <v>508</v>
      </c>
      <c r="C172" t="s">
        <v>448</v>
      </c>
      <c r="D172" t="s">
        <v>449</v>
      </c>
      <c r="H172" t="s">
        <v>330</v>
      </c>
      <c r="I172" t="s">
        <v>450</v>
      </c>
      <c r="J172" t="s">
        <v>451</v>
      </c>
    </row>
    <row r="173" spans="2:11" ht="15.75" hidden="1" thickBot="1">
      <c r="B173" s="122" t="s">
        <v>509</v>
      </c>
      <c r="C173" t="s">
        <v>452</v>
      </c>
      <c r="H173" t="s">
        <v>337</v>
      </c>
      <c r="I173" t="s">
        <v>453</v>
      </c>
    </row>
    <row r="174" spans="2:11" ht="15.75" hidden="1" thickBot="1">
      <c r="B174" s="122" t="s">
        <v>510</v>
      </c>
      <c r="C174" t="s">
        <v>454</v>
      </c>
      <c r="E174" t="s">
        <v>455</v>
      </c>
      <c r="H174" t="s">
        <v>456</v>
      </c>
      <c r="I174" t="s">
        <v>457</v>
      </c>
    </row>
    <row r="175" spans="2:11" ht="15.75" hidden="1" thickBot="1">
      <c r="B175" s="122" t="s">
        <v>511</v>
      </c>
      <c r="C175" t="s">
        <v>458</v>
      </c>
      <c r="E175" t="s">
        <v>459</v>
      </c>
      <c r="H175" t="s">
        <v>460</v>
      </c>
      <c r="I175" t="s">
        <v>461</v>
      </c>
    </row>
    <row r="176" spans="2:11" ht="15.75" hidden="1" thickBot="1">
      <c r="B176" s="122" t="s">
        <v>512</v>
      </c>
      <c r="C176" t="s">
        <v>462</v>
      </c>
      <c r="E176" t="s">
        <v>463</v>
      </c>
      <c r="H176" t="s">
        <v>464</v>
      </c>
      <c r="I176" t="s">
        <v>465</v>
      </c>
    </row>
    <row r="177" spans="2:9" ht="15.75" hidden="1" thickBot="1">
      <c r="B177" s="122" t="s">
        <v>513</v>
      </c>
      <c r="C177" t="s">
        <v>466</v>
      </c>
      <c r="E177" t="s">
        <v>467</v>
      </c>
      <c r="H177" t="s">
        <v>468</v>
      </c>
      <c r="I177" t="s">
        <v>469</v>
      </c>
    </row>
    <row r="178" spans="2:9" ht="15.75" hidden="1" thickBot="1">
      <c r="B178" s="122" t="s">
        <v>514</v>
      </c>
      <c r="C178" t="s">
        <v>470</v>
      </c>
      <c r="E178" t="s">
        <v>471</v>
      </c>
      <c r="H178" t="s">
        <v>472</v>
      </c>
      <c r="I178" t="s">
        <v>473</v>
      </c>
    </row>
    <row r="179" spans="2:9" ht="15.75" hidden="1" thickBot="1">
      <c r="B179" s="122" t="s">
        <v>515</v>
      </c>
      <c r="C179" t="s">
        <v>264</v>
      </c>
      <c r="E179" t="s">
        <v>474</v>
      </c>
      <c r="H179" t="s">
        <v>475</v>
      </c>
      <c r="I179" t="s">
        <v>476</v>
      </c>
    </row>
    <row r="180" spans="2:9" ht="15.75" hidden="1" thickBot="1">
      <c r="B180" s="122" t="s">
        <v>516</v>
      </c>
      <c r="E180" t="s">
        <v>477</v>
      </c>
      <c r="H180" t="s">
        <v>478</v>
      </c>
      <c r="I180" t="s">
        <v>479</v>
      </c>
    </row>
    <row r="181" spans="2:9" ht="15.75" hidden="1" thickBot="1">
      <c r="B181" s="122" t="s">
        <v>517</v>
      </c>
      <c r="E181" t="s">
        <v>480</v>
      </c>
      <c r="H181" t="s">
        <v>481</v>
      </c>
      <c r="I181" t="s">
        <v>482</v>
      </c>
    </row>
    <row r="182" spans="2:9" ht="15.75" hidden="1" thickBot="1">
      <c r="B182" s="122" t="s">
        <v>518</v>
      </c>
      <c r="E182" t="s">
        <v>483</v>
      </c>
      <c r="H182" t="s">
        <v>484</v>
      </c>
      <c r="I182" t="s">
        <v>485</v>
      </c>
    </row>
    <row r="183" spans="2:9" ht="15.75" hidden="1" thickBot="1">
      <c r="B183" s="122" t="s">
        <v>519</v>
      </c>
      <c r="H183" t="s">
        <v>486</v>
      </c>
      <c r="I183" t="s">
        <v>487</v>
      </c>
    </row>
    <row r="184" spans="2:9" ht="15.75" hidden="1" thickBot="1">
      <c r="B184" s="122" t="s">
        <v>520</v>
      </c>
      <c r="H184" t="s">
        <v>488</v>
      </c>
    </row>
    <row r="185" spans="2:9" ht="15.75" hidden="1" thickBot="1">
      <c r="B185" s="122" t="s">
        <v>521</v>
      </c>
      <c r="H185" t="s">
        <v>489</v>
      </c>
    </row>
    <row r="186" spans="2:9" ht="15.75" hidden="1" thickBot="1">
      <c r="B186" s="122" t="s">
        <v>522</v>
      </c>
      <c r="H186" t="s">
        <v>490</v>
      </c>
    </row>
    <row r="187" spans="2:9" ht="15.75" hidden="1" thickBot="1">
      <c r="B187" s="122" t="s">
        <v>523</v>
      </c>
      <c r="H187" t="s">
        <v>491</v>
      </c>
    </row>
    <row r="188" spans="2:9" ht="15.75" hidden="1" thickBot="1">
      <c r="B188" s="122" t="s">
        <v>524</v>
      </c>
      <c r="D188" t="s">
        <v>492</v>
      </c>
      <c r="H188" t="s">
        <v>493</v>
      </c>
    </row>
    <row r="189" spans="2:9" ht="15.75" hidden="1" thickBot="1">
      <c r="B189" s="122" t="s">
        <v>525</v>
      </c>
      <c r="D189" t="s">
        <v>494</v>
      </c>
      <c r="H189" t="s">
        <v>495</v>
      </c>
    </row>
    <row r="190" spans="2:9" ht="15.75" hidden="1" thickBot="1">
      <c r="B190" s="122" t="s">
        <v>526</v>
      </c>
      <c r="D190" t="s">
        <v>496</v>
      </c>
      <c r="H190" t="s">
        <v>497</v>
      </c>
    </row>
    <row r="191" spans="2:9" ht="15.75" hidden="1" thickBot="1">
      <c r="B191" s="122" t="s">
        <v>527</v>
      </c>
      <c r="D191" t="s">
        <v>494</v>
      </c>
      <c r="H191" t="s">
        <v>498</v>
      </c>
    </row>
    <row r="192" spans="2:9" ht="15.75" hidden="1" thickBot="1">
      <c r="B192" s="122" t="s">
        <v>528</v>
      </c>
      <c r="D192" t="s">
        <v>499</v>
      </c>
    </row>
    <row r="193" spans="2:4" ht="15.75" hidden="1" thickBot="1">
      <c r="B193" s="122" t="s">
        <v>529</v>
      </c>
      <c r="D193" t="s">
        <v>494</v>
      </c>
    </row>
    <row r="194" spans="2:4" ht="15.75" hidden="1" thickBot="1">
      <c r="B194" s="122" t="s">
        <v>530</v>
      </c>
    </row>
    <row r="195" spans="2:4" ht="15.75" hidden="1" thickBot="1">
      <c r="B195" s="122" t="s">
        <v>531</v>
      </c>
    </row>
    <row r="196" spans="2:4" ht="15.75" hidden="1" thickBot="1">
      <c r="B196" s="122" t="s">
        <v>532</v>
      </c>
    </row>
    <row r="197" spans="2:4" ht="15.75" hidden="1" thickBot="1">
      <c r="B197" s="122" t="s">
        <v>533</v>
      </c>
    </row>
    <row r="198" spans="2:4" ht="15.75" hidden="1" thickBot="1">
      <c r="B198" s="122" t="s">
        <v>534</v>
      </c>
    </row>
    <row r="199" spans="2:4" ht="15.75" hidden="1" thickBot="1">
      <c r="B199" s="122" t="s">
        <v>535</v>
      </c>
    </row>
    <row r="200" spans="2:4" ht="15.75" hidden="1" thickBot="1">
      <c r="B200" s="122" t="s">
        <v>536</v>
      </c>
    </row>
    <row r="201" spans="2:4" ht="15.75" hidden="1" thickBot="1">
      <c r="B201" s="122" t="s">
        <v>537</v>
      </c>
    </row>
    <row r="202" spans="2:4" ht="15.75" hidden="1" thickBot="1">
      <c r="B202" s="122" t="s">
        <v>538</v>
      </c>
    </row>
    <row r="203" spans="2:4" ht="15.75" hidden="1" thickBot="1">
      <c r="B203" s="122" t="s">
        <v>50</v>
      </c>
    </row>
    <row r="204" spans="2:4" ht="15.75" hidden="1" thickBot="1">
      <c r="B204" s="122" t="s">
        <v>55</v>
      </c>
    </row>
    <row r="205" spans="2:4" ht="15.75" hidden="1" thickBot="1">
      <c r="B205" s="122" t="s">
        <v>56</v>
      </c>
    </row>
    <row r="206" spans="2:4" ht="15.75" hidden="1" thickBot="1">
      <c r="B206" s="122" t="s">
        <v>58</v>
      </c>
    </row>
    <row r="207" spans="2:4" ht="15.75" hidden="1" thickBot="1">
      <c r="B207" s="122" t="s">
        <v>23</v>
      </c>
    </row>
    <row r="208" spans="2:4" ht="15.75" hidden="1" thickBot="1">
      <c r="B208" s="122" t="s">
        <v>60</v>
      </c>
    </row>
    <row r="209" spans="2:2" ht="15.75" hidden="1" thickBot="1">
      <c r="B209" s="122" t="s">
        <v>62</v>
      </c>
    </row>
    <row r="210" spans="2:2" ht="15.75" hidden="1" thickBot="1">
      <c r="B210" s="122" t="s">
        <v>65</v>
      </c>
    </row>
    <row r="211" spans="2:2" ht="15.75" hidden="1" thickBot="1">
      <c r="B211" s="122" t="s">
        <v>66</v>
      </c>
    </row>
    <row r="212" spans="2:2" ht="15.75" hidden="1" thickBot="1">
      <c r="B212" s="122" t="s">
        <v>67</v>
      </c>
    </row>
    <row r="213" spans="2:2" ht="15.75" hidden="1" thickBot="1">
      <c r="B213" s="122" t="s">
        <v>68</v>
      </c>
    </row>
    <row r="214" spans="2:2" ht="15.75" hidden="1" thickBot="1">
      <c r="B214" s="122" t="s">
        <v>539</v>
      </c>
    </row>
    <row r="215" spans="2:2" ht="15.75" hidden="1" thickBot="1">
      <c r="B215" s="122" t="s">
        <v>540</v>
      </c>
    </row>
    <row r="216" spans="2:2" ht="15.75" hidden="1" thickBot="1">
      <c r="B216" s="122" t="s">
        <v>72</v>
      </c>
    </row>
    <row r="217" spans="2:2" ht="15.75" hidden="1" thickBot="1">
      <c r="B217" s="122" t="s">
        <v>74</v>
      </c>
    </row>
    <row r="218" spans="2:2" ht="15.75" hidden="1" thickBot="1">
      <c r="B218" s="122" t="s">
        <v>78</v>
      </c>
    </row>
    <row r="219" spans="2:2" ht="15.75" hidden="1" thickBot="1">
      <c r="B219" s="122" t="s">
        <v>541</v>
      </c>
    </row>
    <row r="220" spans="2:2" ht="15.75" hidden="1" thickBot="1">
      <c r="B220" s="122" t="s">
        <v>542</v>
      </c>
    </row>
    <row r="221" spans="2:2" ht="15.75" hidden="1" thickBot="1">
      <c r="B221" s="122" t="s">
        <v>543</v>
      </c>
    </row>
    <row r="222" spans="2:2" ht="15.75" hidden="1" thickBot="1">
      <c r="B222" s="122" t="s">
        <v>76</v>
      </c>
    </row>
    <row r="223" spans="2:2" ht="15.75" hidden="1" thickBot="1">
      <c r="B223" s="122" t="s">
        <v>77</v>
      </c>
    </row>
    <row r="224" spans="2:2" ht="15.75" hidden="1" thickBot="1">
      <c r="B224" s="122" t="s">
        <v>80</v>
      </c>
    </row>
    <row r="225" spans="2:2" ht="15.75" hidden="1" thickBot="1">
      <c r="B225" s="122" t="s">
        <v>82</v>
      </c>
    </row>
    <row r="226" spans="2:2" ht="15.75" hidden="1" thickBot="1">
      <c r="B226" s="122" t="s">
        <v>544</v>
      </c>
    </row>
    <row r="227" spans="2:2" ht="15.75" hidden="1" thickBot="1">
      <c r="B227" s="122" t="s">
        <v>81</v>
      </c>
    </row>
    <row r="228" spans="2:2" ht="15.75" hidden="1" thickBot="1">
      <c r="B228" s="122" t="s">
        <v>83</v>
      </c>
    </row>
    <row r="229" spans="2:2" ht="15.75" hidden="1" thickBot="1">
      <c r="B229" s="122" t="s">
        <v>86</v>
      </c>
    </row>
    <row r="230" spans="2:2" ht="15.75" hidden="1" thickBot="1">
      <c r="B230" s="122" t="s">
        <v>85</v>
      </c>
    </row>
    <row r="231" spans="2:2" ht="15.75" hidden="1" thickBot="1">
      <c r="B231" s="122" t="s">
        <v>545</v>
      </c>
    </row>
    <row r="232" spans="2:2" ht="15.75" hidden="1" thickBot="1">
      <c r="B232" s="122" t="s">
        <v>92</v>
      </c>
    </row>
    <row r="233" spans="2:2" ht="15.75" hidden="1" thickBot="1">
      <c r="B233" s="122" t="s">
        <v>94</v>
      </c>
    </row>
    <row r="234" spans="2:2" ht="15.75" hidden="1" thickBot="1">
      <c r="B234" s="122" t="s">
        <v>95</v>
      </c>
    </row>
    <row r="235" spans="2:2" ht="15.75" hidden="1" thickBot="1">
      <c r="B235" s="122" t="s">
        <v>96</v>
      </c>
    </row>
    <row r="236" spans="2:2" ht="15.75" hidden="1" thickBot="1">
      <c r="B236" s="122" t="s">
        <v>546</v>
      </c>
    </row>
    <row r="237" spans="2:2" ht="15.75" hidden="1" thickBot="1">
      <c r="B237" s="122" t="s">
        <v>547</v>
      </c>
    </row>
    <row r="238" spans="2:2" ht="15.75" hidden="1" thickBot="1">
      <c r="B238" s="122" t="s">
        <v>97</v>
      </c>
    </row>
    <row r="239" spans="2:2" ht="15.75" hidden="1" thickBot="1">
      <c r="B239" s="122" t="s">
        <v>151</v>
      </c>
    </row>
    <row r="240" spans="2:2" ht="15.75" hidden="1" thickBot="1">
      <c r="B240" s="122" t="s">
        <v>548</v>
      </c>
    </row>
    <row r="241" spans="2:2" ht="30.75" hidden="1" thickBot="1">
      <c r="B241" s="122" t="s">
        <v>549</v>
      </c>
    </row>
    <row r="242" spans="2:2" ht="15.75" hidden="1" thickBot="1">
      <c r="B242" s="122" t="s">
        <v>102</v>
      </c>
    </row>
    <row r="243" spans="2:2" ht="15.75" hidden="1" thickBot="1">
      <c r="B243" s="122" t="s">
        <v>104</v>
      </c>
    </row>
    <row r="244" spans="2:2" ht="15.75" hidden="1" thickBot="1">
      <c r="B244" s="122" t="s">
        <v>550</v>
      </c>
    </row>
    <row r="245" spans="2:2" ht="15.75" hidden="1" thickBot="1">
      <c r="B245" s="122" t="s">
        <v>152</v>
      </c>
    </row>
    <row r="246" spans="2:2" ht="15.75" hidden="1" thickBot="1">
      <c r="B246" s="122" t="s">
        <v>169</v>
      </c>
    </row>
    <row r="247" spans="2:2" ht="15.75" hidden="1" thickBot="1">
      <c r="B247" s="122" t="s">
        <v>103</v>
      </c>
    </row>
    <row r="248" spans="2:2" ht="15.75" hidden="1" thickBot="1">
      <c r="B248" s="122" t="s">
        <v>107</v>
      </c>
    </row>
    <row r="249" spans="2:2" ht="15.75" hidden="1" thickBot="1">
      <c r="B249" s="122" t="s">
        <v>101</v>
      </c>
    </row>
    <row r="250" spans="2:2" ht="15.75" hidden="1" thickBot="1">
      <c r="B250" s="122" t="s">
        <v>123</v>
      </c>
    </row>
    <row r="251" spans="2:2" ht="15.75" hidden="1" thickBot="1">
      <c r="B251" s="122" t="s">
        <v>551</v>
      </c>
    </row>
    <row r="252" spans="2:2" ht="15.75" hidden="1" thickBot="1">
      <c r="B252" s="122" t="s">
        <v>109</v>
      </c>
    </row>
    <row r="253" spans="2:2" ht="15.75" hidden="1" thickBot="1">
      <c r="B253" s="122" t="s">
        <v>112</v>
      </c>
    </row>
    <row r="254" spans="2:2" ht="15.75" hidden="1" thickBot="1">
      <c r="B254" s="122" t="s">
        <v>118</v>
      </c>
    </row>
    <row r="255" spans="2:2" ht="15.75" hidden="1" thickBot="1">
      <c r="B255" s="122" t="s">
        <v>115</v>
      </c>
    </row>
    <row r="256" spans="2:2" ht="30.75" hidden="1" thickBot="1">
      <c r="B256" s="122" t="s">
        <v>552</v>
      </c>
    </row>
    <row r="257" spans="2:2" ht="15.75" hidden="1" thickBot="1">
      <c r="B257" s="122" t="s">
        <v>113</v>
      </c>
    </row>
    <row r="258" spans="2:2" ht="15.75" hidden="1" thickBot="1">
      <c r="B258" s="122" t="s">
        <v>114</v>
      </c>
    </row>
    <row r="259" spans="2:2" ht="15.75" hidden="1" thickBot="1">
      <c r="B259" s="122" t="s">
        <v>125</v>
      </c>
    </row>
    <row r="260" spans="2:2" ht="15.75" hidden="1" thickBot="1">
      <c r="B260" s="122" t="s">
        <v>122</v>
      </c>
    </row>
    <row r="261" spans="2:2" ht="15.75" hidden="1" thickBot="1">
      <c r="B261" s="122" t="s">
        <v>121</v>
      </c>
    </row>
    <row r="262" spans="2:2" ht="15.75" hidden="1" thickBot="1">
      <c r="B262" s="122" t="s">
        <v>124</v>
      </c>
    </row>
    <row r="263" spans="2:2" ht="15.75" hidden="1" thickBot="1">
      <c r="B263" s="122" t="s">
        <v>116</v>
      </c>
    </row>
    <row r="264" spans="2:2" ht="15.75" hidden="1" thickBot="1">
      <c r="B264" s="122" t="s">
        <v>117</v>
      </c>
    </row>
    <row r="265" spans="2:2" ht="15.75" hidden="1" thickBot="1">
      <c r="B265" s="122" t="s">
        <v>110</v>
      </c>
    </row>
    <row r="266" spans="2:2" ht="15.75" hidden="1" thickBot="1">
      <c r="B266" s="122" t="s">
        <v>111</v>
      </c>
    </row>
    <row r="267" spans="2:2" ht="15.75" hidden="1" thickBot="1">
      <c r="B267" s="122" t="s">
        <v>126</v>
      </c>
    </row>
    <row r="268" spans="2:2" ht="15.75" hidden="1" thickBot="1">
      <c r="B268" s="122" t="s">
        <v>132</v>
      </c>
    </row>
    <row r="269" spans="2:2" ht="15.75" hidden="1" thickBot="1">
      <c r="B269" s="122" t="s">
        <v>133</v>
      </c>
    </row>
    <row r="270" spans="2:2" ht="15.75" hidden="1" thickBot="1">
      <c r="B270" s="122" t="s">
        <v>131</v>
      </c>
    </row>
    <row r="271" spans="2:2" ht="15.75" hidden="1" thickBot="1">
      <c r="B271" s="122" t="s">
        <v>553</v>
      </c>
    </row>
    <row r="272" spans="2:2" ht="15.75" hidden="1" thickBot="1">
      <c r="B272" s="122" t="s">
        <v>128</v>
      </c>
    </row>
    <row r="273" spans="2:2" ht="15.75" hidden="1" thickBot="1">
      <c r="B273" s="122" t="s">
        <v>127</v>
      </c>
    </row>
    <row r="274" spans="2:2" ht="15.75" hidden="1" thickBot="1">
      <c r="B274" s="122" t="s">
        <v>135</v>
      </c>
    </row>
    <row r="275" spans="2:2" ht="15.75" hidden="1" thickBot="1">
      <c r="B275" s="122" t="s">
        <v>136</v>
      </c>
    </row>
    <row r="276" spans="2:2" ht="15.75" hidden="1" thickBot="1">
      <c r="B276" s="122" t="s">
        <v>138</v>
      </c>
    </row>
    <row r="277" spans="2:2" ht="15.75" hidden="1" thickBot="1">
      <c r="B277" s="122" t="s">
        <v>141</v>
      </c>
    </row>
    <row r="278" spans="2:2" ht="15.75" hidden="1" thickBot="1">
      <c r="B278" s="122" t="s">
        <v>142</v>
      </c>
    </row>
    <row r="279" spans="2:2" ht="15.75" hidden="1" thickBot="1">
      <c r="B279" s="122" t="s">
        <v>137</v>
      </c>
    </row>
    <row r="280" spans="2:2" ht="15.75" hidden="1" thickBot="1">
      <c r="B280" s="122" t="s">
        <v>139</v>
      </c>
    </row>
    <row r="281" spans="2:2" ht="15.75" hidden="1" thickBot="1">
      <c r="B281" s="122" t="s">
        <v>143</v>
      </c>
    </row>
    <row r="282" spans="2:2" ht="15.75" hidden="1" thickBot="1">
      <c r="B282" s="122" t="s">
        <v>554</v>
      </c>
    </row>
    <row r="283" spans="2:2" ht="15.75" hidden="1" thickBot="1">
      <c r="B283" s="122" t="s">
        <v>140</v>
      </c>
    </row>
    <row r="284" spans="2:2" ht="15.75" hidden="1" thickBot="1">
      <c r="B284" s="122" t="s">
        <v>148</v>
      </c>
    </row>
    <row r="285" spans="2:2" ht="15.75" hidden="1" thickBot="1">
      <c r="B285" s="122" t="s">
        <v>149</v>
      </c>
    </row>
    <row r="286" spans="2:2" ht="15.75" hidden="1" thickBot="1">
      <c r="B286" s="122" t="s">
        <v>150</v>
      </c>
    </row>
    <row r="287" spans="2:2" ht="15.75" hidden="1" thickBot="1">
      <c r="B287" s="122" t="s">
        <v>157</v>
      </c>
    </row>
    <row r="288" spans="2:2" ht="15.75" hidden="1" thickBot="1">
      <c r="B288" s="122" t="s">
        <v>170</v>
      </c>
    </row>
    <row r="289" spans="2:2" ht="15.75" hidden="1" thickBot="1">
      <c r="B289" s="122" t="s">
        <v>158</v>
      </c>
    </row>
    <row r="290" spans="2:2" ht="15.75" hidden="1" thickBot="1">
      <c r="B290" s="122" t="s">
        <v>165</v>
      </c>
    </row>
    <row r="291" spans="2:2" ht="15.75" hidden="1" thickBot="1">
      <c r="B291" s="122" t="s">
        <v>161</v>
      </c>
    </row>
    <row r="292" spans="2:2" ht="15.75" hidden="1" thickBot="1">
      <c r="B292" s="122" t="s">
        <v>63</v>
      </c>
    </row>
    <row r="293" spans="2:2" ht="15.75" hidden="1" thickBot="1">
      <c r="B293" s="122" t="s">
        <v>155</v>
      </c>
    </row>
    <row r="294" spans="2:2" ht="15.75" hidden="1" thickBot="1">
      <c r="B294" s="122" t="s">
        <v>159</v>
      </c>
    </row>
    <row r="295" spans="2:2" ht="15.75" hidden="1" thickBot="1">
      <c r="B295" s="122" t="s">
        <v>156</v>
      </c>
    </row>
    <row r="296" spans="2:2" ht="15.75" hidden="1" thickBot="1">
      <c r="B296" s="122" t="s">
        <v>171</v>
      </c>
    </row>
    <row r="297" spans="2:2" ht="15.75" hidden="1" thickBot="1">
      <c r="B297" s="122" t="s">
        <v>555</v>
      </c>
    </row>
    <row r="298" spans="2:2" ht="15.75" hidden="1" thickBot="1">
      <c r="B298" s="122" t="s">
        <v>164</v>
      </c>
    </row>
    <row r="299" spans="2:2" ht="15.75" hidden="1" thickBot="1">
      <c r="B299" s="122" t="s">
        <v>172</v>
      </c>
    </row>
    <row r="300" spans="2:2" ht="15.75" hidden="1" thickBot="1">
      <c r="B300" s="122" t="s">
        <v>160</v>
      </c>
    </row>
    <row r="301" spans="2:2" ht="15.75" hidden="1" thickBot="1">
      <c r="B301" s="122" t="s">
        <v>175</v>
      </c>
    </row>
    <row r="302" spans="2:2" ht="15.75" hidden="1" thickBot="1">
      <c r="B302" s="122" t="s">
        <v>556</v>
      </c>
    </row>
    <row r="303" spans="2:2" ht="15.75" hidden="1" thickBot="1">
      <c r="B303" s="122" t="s">
        <v>180</v>
      </c>
    </row>
    <row r="304" spans="2:2" ht="15.75" hidden="1" thickBot="1">
      <c r="B304" s="122" t="s">
        <v>177</v>
      </c>
    </row>
    <row r="305" spans="2:2" ht="15.75" hidden="1" thickBot="1">
      <c r="B305" s="122" t="s">
        <v>176</v>
      </c>
    </row>
    <row r="306" spans="2:2" ht="15.75" hidden="1" thickBot="1">
      <c r="B306" s="122" t="s">
        <v>185</v>
      </c>
    </row>
    <row r="307" spans="2:2" ht="15.75" hidden="1" thickBot="1">
      <c r="B307" s="122" t="s">
        <v>181</v>
      </c>
    </row>
    <row r="308" spans="2:2" ht="15.75" hidden="1" thickBot="1">
      <c r="B308" s="122" t="s">
        <v>182</v>
      </c>
    </row>
    <row r="309" spans="2:2" ht="15.75" hidden="1" thickBot="1">
      <c r="B309" s="122" t="s">
        <v>183</v>
      </c>
    </row>
    <row r="310" spans="2:2" ht="15.75" hidden="1" thickBot="1">
      <c r="B310" s="122" t="s">
        <v>184</v>
      </c>
    </row>
    <row r="311" spans="2:2" ht="15.75" hidden="1" thickBot="1">
      <c r="B311" s="122" t="s">
        <v>186</v>
      </c>
    </row>
    <row r="312" spans="2:2" ht="15.75" hidden="1" thickBot="1">
      <c r="B312" s="122" t="s">
        <v>557</v>
      </c>
    </row>
    <row r="313" spans="2:2" ht="15.75" hidden="1" thickBot="1">
      <c r="B313" s="122" t="s">
        <v>187</v>
      </c>
    </row>
    <row r="314" spans="2:2" ht="15.75" hidden="1" thickBot="1">
      <c r="B314" s="122" t="s">
        <v>188</v>
      </c>
    </row>
    <row r="315" spans="2:2" ht="15.75" hidden="1" thickBot="1">
      <c r="B315" s="122" t="s">
        <v>193</v>
      </c>
    </row>
    <row r="316" spans="2:2" ht="15.75" hidden="1" thickBot="1">
      <c r="B316" s="122" t="s">
        <v>194</v>
      </c>
    </row>
    <row r="317" spans="2:2" ht="30.75" hidden="1" thickBot="1">
      <c r="B317" s="122" t="s">
        <v>153</v>
      </c>
    </row>
    <row r="318" spans="2:2" ht="15.75" hidden="1" thickBot="1">
      <c r="B318" s="122" t="s">
        <v>558</v>
      </c>
    </row>
    <row r="319" spans="2:2" ht="15.75" hidden="1" thickBot="1">
      <c r="B319" s="122" t="s">
        <v>559</v>
      </c>
    </row>
    <row r="320" spans="2:2" ht="15.75" hidden="1" thickBot="1">
      <c r="B320" s="122" t="s">
        <v>195</v>
      </c>
    </row>
    <row r="321" spans="2:20" ht="15.75" hidden="1" thickBot="1">
      <c r="B321" s="122" t="s">
        <v>154</v>
      </c>
    </row>
    <row r="322" spans="2:20" ht="15.75" hidden="1" thickBot="1">
      <c r="B322" s="122" t="s">
        <v>560</v>
      </c>
    </row>
    <row r="323" spans="2:20" ht="15.75" hidden="1" thickBot="1">
      <c r="B323" s="122" t="s">
        <v>167</v>
      </c>
    </row>
    <row r="324" spans="2:20" ht="15.75" hidden="1" thickBot="1">
      <c r="B324" s="122" t="s">
        <v>199</v>
      </c>
    </row>
    <row r="325" spans="2:20" ht="15.75" hidden="1" thickBot="1">
      <c r="B325" s="122" t="s">
        <v>200</v>
      </c>
    </row>
    <row r="326" spans="2:20" ht="15.75" hidden="1" thickBot="1">
      <c r="B326" s="122" t="s">
        <v>179</v>
      </c>
    </row>
    <row r="327" spans="2:20" ht="15.75" hidden="1" thickBot="1"/>
    <row r="328" spans="2:20" ht="15.75" hidden="1" thickBot="1"/>
    <row r="329" spans="2:20" ht="15.75" thickBot="1">
      <c r="B329" s="253"/>
      <c r="C329" s="253"/>
      <c r="D329" s="925" t="s">
        <v>297</v>
      </c>
      <c r="E329" s="926"/>
      <c r="F329" s="926"/>
      <c r="G329" s="927"/>
      <c r="H329" s="925" t="s">
        <v>298</v>
      </c>
      <c r="I329" s="926"/>
      <c r="J329" s="926"/>
      <c r="K329" s="927"/>
      <c r="L329" s="926" t="s">
        <v>299</v>
      </c>
      <c r="M329" s="926"/>
      <c r="N329" s="926"/>
      <c r="O329" s="926"/>
      <c r="P329" s="925" t="s">
        <v>300</v>
      </c>
      <c r="Q329" s="926"/>
      <c r="R329" s="926"/>
      <c r="S329" s="927"/>
    </row>
    <row r="330" spans="2:20">
      <c r="B330" s="1041" t="s">
        <v>639</v>
      </c>
      <c r="C330" s="1041" t="s">
        <v>640</v>
      </c>
      <c r="D330" s="271" t="s">
        <v>641</v>
      </c>
      <c r="E330" s="271" t="s">
        <v>642</v>
      </c>
      <c r="F330" s="1043" t="s">
        <v>303</v>
      </c>
      <c r="G330" s="1044"/>
      <c r="H330" s="254" t="s">
        <v>643</v>
      </c>
      <c r="I330" s="271" t="s">
        <v>644</v>
      </c>
      <c r="J330" s="1045" t="s">
        <v>303</v>
      </c>
      <c r="K330" s="1046"/>
      <c r="L330" s="273" t="s">
        <v>643</v>
      </c>
      <c r="M330" s="272" t="s">
        <v>644</v>
      </c>
      <c r="N330" s="1047" t="s">
        <v>303</v>
      </c>
      <c r="O330" s="1048"/>
      <c r="P330" s="274" t="s">
        <v>645</v>
      </c>
      <c r="Q330" s="274" t="s">
        <v>646</v>
      </c>
      <c r="R330" s="1049" t="s">
        <v>303</v>
      </c>
      <c r="S330" s="1048"/>
    </row>
    <row r="331" spans="2:20" ht="42.95" customHeight="1">
      <c r="B331" s="1042"/>
      <c r="C331" s="1042"/>
      <c r="D331" s="445" t="s">
        <v>373</v>
      </c>
      <c r="E331" s="446" t="s">
        <v>356</v>
      </c>
      <c r="F331" s="1050" t="s">
        <v>967</v>
      </c>
      <c r="G331" s="1051"/>
      <c r="H331" s="447"/>
      <c r="I331" s="448"/>
      <c r="J331" s="1052"/>
      <c r="K331" s="1053"/>
      <c r="L331" s="447"/>
      <c r="M331" s="448"/>
      <c r="N331" s="1052"/>
      <c r="O331" s="1053"/>
      <c r="P331" s="447"/>
      <c r="Q331" s="448"/>
      <c r="R331" s="1052"/>
      <c r="S331" s="1053"/>
      <c r="T331" s="206"/>
    </row>
    <row r="332" spans="2:20" ht="24">
      <c r="B332" s="990" t="s">
        <v>647</v>
      </c>
      <c r="C332" s="990" t="s">
        <v>648</v>
      </c>
      <c r="D332" s="255" t="s">
        <v>649</v>
      </c>
      <c r="E332" s="275" t="s">
        <v>296</v>
      </c>
      <c r="F332" s="256" t="s">
        <v>302</v>
      </c>
      <c r="G332" s="257" t="s">
        <v>304</v>
      </c>
      <c r="H332" s="256" t="s">
        <v>649</v>
      </c>
      <c r="I332" s="275" t="s">
        <v>296</v>
      </c>
      <c r="J332" s="256" t="s">
        <v>302</v>
      </c>
      <c r="K332" s="257" t="s">
        <v>304</v>
      </c>
      <c r="L332" s="256" t="s">
        <v>649</v>
      </c>
      <c r="M332" s="275" t="s">
        <v>296</v>
      </c>
      <c r="N332" s="256" t="s">
        <v>302</v>
      </c>
      <c r="O332" s="257" t="s">
        <v>304</v>
      </c>
      <c r="P332" s="256" t="s">
        <v>649</v>
      </c>
      <c r="Q332" s="275" t="s">
        <v>296</v>
      </c>
      <c r="R332" s="256" t="s">
        <v>302</v>
      </c>
      <c r="S332" s="257" t="s">
        <v>304</v>
      </c>
    </row>
    <row r="333" spans="2:20" ht="27.95" customHeight="1">
      <c r="B333" s="1067"/>
      <c r="C333" s="991"/>
      <c r="D333" s="408"/>
      <c r="E333" s="449"/>
      <c r="F333" s="399"/>
      <c r="G333" s="450"/>
      <c r="H333" s="410">
        <v>2</v>
      </c>
      <c r="I333" s="451" t="s">
        <v>924</v>
      </c>
      <c r="J333" s="410" t="s">
        <v>925</v>
      </c>
      <c r="K333" s="452" t="s">
        <v>409</v>
      </c>
      <c r="L333" s="410"/>
      <c r="M333" s="451"/>
      <c r="N333" s="410"/>
      <c r="O333" s="452"/>
      <c r="P333" s="410"/>
      <c r="Q333" s="451"/>
      <c r="R333" s="410"/>
      <c r="S333" s="452"/>
    </row>
    <row r="334" spans="2:20">
      <c r="B334" s="1067"/>
      <c r="C334" s="990" t="s">
        <v>919</v>
      </c>
      <c r="D334" s="256" t="s">
        <v>650</v>
      </c>
      <c r="E334" s="992" t="s">
        <v>303</v>
      </c>
      <c r="F334" s="1054"/>
      <c r="G334" s="257" t="s">
        <v>304</v>
      </c>
      <c r="H334" s="256" t="s">
        <v>650</v>
      </c>
      <c r="I334" s="992" t="s">
        <v>303</v>
      </c>
      <c r="J334" s="1054"/>
      <c r="K334" s="257" t="s">
        <v>304</v>
      </c>
      <c r="L334" s="256" t="s">
        <v>650</v>
      </c>
      <c r="M334" s="992" t="s">
        <v>638</v>
      </c>
      <c r="N334" s="1054"/>
      <c r="O334" s="257" t="s">
        <v>304</v>
      </c>
      <c r="P334" s="256" t="s">
        <v>650</v>
      </c>
      <c r="Q334" s="992" t="s">
        <v>638</v>
      </c>
      <c r="R334" s="1054"/>
      <c r="S334" s="257" t="s">
        <v>304</v>
      </c>
    </row>
    <row r="335" spans="2:20" ht="37.5" customHeight="1">
      <c r="B335" s="991"/>
      <c r="C335" s="991"/>
      <c r="D335" s="453"/>
      <c r="E335" s="1055"/>
      <c r="F335" s="1056"/>
      <c r="G335" s="454"/>
      <c r="H335" s="455">
        <v>10</v>
      </c>
      <c r="I335" s="1057" t="s">
        <v>926</v>
      </c>
      <c r="J335" s="1058"/>
      <c r="K335" s="456" t="s">
        <v>409</v>
      </c>
      <c r="L335" s="455"/>
      <c r="M335" s="1057"/>
      <c r="N335" s="1058"/>
      <c r="O335" s="456"/>
      <c r="P335" s="455"/>
      <c r="Q335" s="1057"/>
      <c r="R335" s="1058"/>
      <c r="S335" s="456"/>
    </row>
    <row r="337" spans="2:19" ht="15.75" thickBot="1"/>
    <row r="338" spans="2:19" ht="15.75" thickBot="1">
      <c r="D338" s="925" t="s">
        <v>297</v>
      </c>
      <c r="E338" s="926"/>
      <c r="F338" s="926"/>
      <c r="G338" s="927"/>
      <c r="H338" s="925" t="s">
        <v>298</v>
      </c>
      <c r="I338" s="926"/>
      <c r="J338" s="926"/>
      <c r="K338" s="927"/>
      <c r="L338" s="926" t="s">
        <v>299</v>
      </c>
      <c r="M338" s="926"/>
      <c r="N338" s="926"/>
      <c r="O338" s="926"/>
    </row>
    <row r="339" spans="2:19">
      <c r="B339" s="1059" t="s">
        <v>778</v>
      </c>
      <c r="C339" s="1041"/>
      <c r="D339" s="1061"/>
      <c r="E339" s="1061"/>
      <c r="F339" s="1063"/>
      <c r="G339" s="1064"/>
      <c r="H339" s="1068"/>
      <c r="I339" s="1061"/>
      <c r="J339" s="1063"/>
      <c r="K339" s="1064"/>
      <c r="L339" s="1068"/>
      <c r="M339" s="1061"/>
      <c r="N339" s="1063"/>
      <c r="O339" s="1064"/>
      <c r="P339" s="1068"/>
      <c r="Q339" s="1061"/>
      <c r="R339" s="1063"/>
      <c r="S339" s="1070"/>
    </row>
    <row r="340" spans="2:19" ht="44.25" customHeight="1">
      <c r="B340" s="1060"/>
      <c r="C340" s="1042"/>
      <c r="D340" s="1062"/>
      <c r="E340" s="1062"/>
      <c r="F340" s="1065"/>
      <c r="G340" s="1066"/>
      <c r="H340" s="1069"/>
      <c r="I340" s="1062"/>
      <c r="J340" s="1065"/>
      <c r="K340" s="1066"/>
      <c r="L340" s="1069"/>
      <c r="M340" s="1062"/>
      <c r="N340" s="1065"/>
      <c r="O340" s="1066"/>
      <c r="P340" s="1069"/>
      <c r="Q340" s="1062"/>
      <c r="R340" s="1065"/>
      <c r="S340" s="1071"/>
    </row>
    <row r="341" spans="2:19" ht="41.25" customHeight="1">
      <c r="B341" s="990" t="s">
        <v>779</v>
      </c>
      <c r="C341" s="1074" t="s">
        <v>782</v>
      </c>
      <c r="D341" s="255" t="s">
        <v>649</v>
      </c>
      <c r="E341" s="275" t="s">
        <v>296</v>
      </c>
      <c r="F341" s="256" t="s">
        <v>302</v>
      </c>
      <c r="G341" s="257" t="s">
        <v>304</v>
      </c>
      <c r="H341" s="256" t="s">
        <v>649</v>
      </c>
      <c r="I341" s="275" t="s">
        <v>296</v>
      </c>
      <c r="J341" s="256" t="s">
        <v>302</v>
      </c>
      <c r="K341" s="257" t="s">
        <v>304</v>
      </c>
      <c r="L341" s="256" t="s">
        <v>649</v>
      </c>
      <c r="M341" s="275" t="s">
        <v>296</v>
      </c>
      <c r="N341" s="256" t="s">
        <v>302</v>
      </c>
      <c r="O341" s="257" t="s">
        <v>304</v>
      </c>
      <c r="P341" s="256" t="s">
        <v>649</v>
      </c>
      <c r="Q341" s="275" t="s">
        <v>296</v>
      </c>
      <c r="R341" s="256" t="s">
        <v>302</v>
      </c>
      <c r="S341" s="257" t="s">
        <v>304</v>
      </c>
    </row>
    <row r="342" spans="2:19">
      <c r="B342" s="1067"/>
      <c r="C342" s="1075"/>
      <c r="D342" s="1077">
        <v>1</v>
      </c>
      <c r="E342" s="1080"/>
      <c r="F342" s="1083"/>
      <c r="G342" s="1086"/>
      <c r="H342" s="1089">
        <v>25</v>
      </c>
      <c r="I342" s="1095"/>
      <c r="J342" s="1098"/>
      <c r="K342" s="1092"/>
      <c r="L342" s="1089"/>
      <c r="M342" s="1095"/>
      <c r="N342" s="1098"/>
      <c r="O342" s="1092"/>
      <c r="P342" s="1089"/>
      <c r="Q342" s="1095"/>
      <c r="R342" s="1098"/>
      <c r="S342" s="1092"/>
    </row>
    <row r="343" spans="2:19">
      <c r="B343" s="1072"/>
      <c r="C343" s="1075"/>
      <c r="D343" s="1078"/>
      <c r="E343" s="1081"/>
      <c r="F343" s="1084"/>
      <c r="G343" s="1087"/>
      <c r="H343" s="1090"/>
      <c r="I343" s="1096"/>
      <c r="J343" s="1099"/>
      <c r="K343" s="1093"/>
      <c r="L343" s="1090"/>
      <c r="M343" s="1096"/>
      <c r="N343" s="1099"/>
      <c r="O343" s="1093"/>
      <c r="P343" s="1090"/>
      <c r="Q343" s="1096"/>
      <c r="R343" s="1099"/>
      <c r="S343" s="1093"/>
    </row>
    <row r="344" spans="2:19" ht="70.5" customHeight="1">
      <c r="B344" s="1073"/>
      <c r="C344" s="1076"/>
      <c r="D344" s="1079"/>
      <c r="E344" s="1082"/>
      <c r="F344" s="1085"/>
      <c r="G344" s="1088"/>
      <c r="H344" s="1091"/>
      <c r="I344" s="1097"/>
      <c r="J344" s="1100"/>
      <c r="K344" s="1094"/>
      <c r="L344" s="1091"/>
      <c r="M344" s="1097"/>
      <c r="N344" s="1100"/>
      <c r="O344" s="1094"/>
      <c r="P344" s="1091"/>
      <c r="Q344" s="1097"/>
      <c r="R344" s="1100"/>
      <c r="S344" s="1094"/>
    </row>
    <row r="346" spans="2:19" ht="15.75" thickBot="1"/>
    <row r="347" spans="2:19" ht="15.75" thickBot="1">
      <c r="B347" s="253"/>
      <c r="C347" s="253"/>
      <c r="D347" s="925" t="s">
        <v>297</v>
      </c>
      <c r="E347" s="926"/>
      <c r="F347" s="926"/>
      <c r="G347" s="927"/>
      <c r="H347" s="925" t="s">
        <v>298</v>
      </c>
      <c r="I347" s="926"/>
      <c r="J347" s="926"/>
      <c r="K347" s="927"/>
      <c r="L347" s="926" t="s">
        <v>299</v>
      </c>
      <c r="M347" s="926"/>
      <c r="N347" s="926"/>
      <c r="O347" s="926"/>
      <c r="P347" s="925" t="s">
        <v>300</v>
      </c>
      <c r="Q347" s="926"/>
      <c r="R347" s="926"/>
      <c r="S347" s="927"/>
    </row>
    <row r="348" spans="2:19">
      <c r="B348" s="1101" t="s">
        <v>780</v>
      </c>
      <c r="C348" s="1041"/>
      <c r="D348" s="1061"/>
      <c r="E348" s="1061"/>
      <c r="F348" s="1063"/>
      <c r="G348" s="1064"/>
      <c r="H348" s="1068"/>
      <c r="I348" s="1061"/>
      <c r="J348" s="1063"/>
      <c r="K348" s="1064"/>
      <c r="L348" s="1068"/>
      <c r="M348" s="1061"/>
      <c r="N348" s="1063"/>
      <c r="O348" s="1064"/>
      <c r="P348" s="1068"/>
      <c r="Q348" s="1061"/>
      <c r="R348" s="1063"/>
      <c r="S348" s="1070"/>
    </row>
    <row r="349" spans="2:19" ht="36.75" customHeight="1">
      <c r="B349" s="1060"/>
      <c r="C349" s="1042"/>
      <c r="D349" s="1062"/>
      <c r="E349" s="1062"/>
      <c r="F349" s="1065"/>
      <c r="G349" s="1066"/>
      <c r="H349" s="1069"/>
      <c r="I349" s="1062"/>
      <c r="J349" s="1065"/>
      <c r="K349" s="1066"/>
      <c r="L349" s="1069"/>
      <c r="M349" s="1062"/>
      <c r="N349" s="1065"/>
      <c r="O349" s="1066"/>
      <c r="P349" s="1069"/>
      <c r="Q349" s="1062"/>
      <c r="R349" s="1065"/>
      <c r="S349" s="1071"/>
    </row>
    <row r="350" spans="2:19" ht="33.75" customHeight="1">
      <c r="B350" s="990" t="s">
        <v>781</v>
      </c>
      <c r="C350" s="1074" t="s">
        <v>783</v>
      </c>
      <c r="D350" s="1116" t="s">
        <v>650</v>
      </c>
      <c r="E350" s="1107" t="s">
        <v>303</v>
      </c>
      <c r="F350" s="1108"/>
      <c r="G350" s="1113" t="s">
        <v>304</v>
      </c>
      <c r="H350" s="1104" t="s">
        <v>650</v>
      </c>
      <c r="I350" s="1107" t="s">
        <v>303</v>
      </c>
      <c r="J350" s="1108"/>
      <c r="K350" s="1113" t="s">
        <v>304</v>
      </c>
      <c r="L350" s="1104" t="s">
        <v>650</v>
      </c>
      <c r="M350" s="1107" t="s">
        <v>638</v>
      </c>
      <c r="N350" s="1108"/>
      <c r="O350" s="1113" t="s">
        <v>304</v>
      </c>
      <c r="P350" s="1104" t="s">
        <v>650</v>
      </c>
      <c r="Q350" s="1107" t="s">
        <v>638</v>
      </c>
      <c r="R350" s="1108"/>
      <c r="S350" s="1113" t="s">
        <v>304</v>
      </c>
    </row>
    <row r="351" spans="2:19">
      <c r="B351" s="1067"/>
      <c r="C351" s="1075"/>
      <c r="D351" s="1117"/>
      <c r="E351" s="1109"/>
      <c r="F351" s="1110"/>
      <c r="G351" s="1114"/>
      <c r="H351" s="1105"/>
      <c r="I351" s="1109"/>
      <c r="J351" s="1110"/>
      <c r="K351" s="1114"/>
      <c r="L351" s="1105"/>
      <c r="M351" s="1109"/>
      <c r="N351" s="1110"/>
      <c r="O351" s="1114"/>
      <c r="P351" s="1105"/>
      <c r="Q351" s="1109"/>
      <c r="R351" s="1110"/>
      <c r="S351" s="1114"/>
    </row>
    <row r="352" spans="2:19" ht="41.25" customHeight="1">
      <c r="B352" s="1072"/>
      <c r="C352" s="1075"/>
      <c r="D352" s="1118"/>
      <c r="E352" s="1111"/>
      <c r="F352" s="1112"/>
      <c r="G352" s="1115"/>
      <c r="H352" s="1106"/>
      <c r="I352" s="1111"/>
      <c r="J352" s="1112"/>
      <c r="K352" s="1115"/>
      <c r="L352" s="1106"/>
      <c r="M352" s="1111"/>
      <c r="N352" s="1112"/>
      <c r="O352" s="1115"/>
      <c r="P352" s="1106"/>
      <c r="Q352" s="1111"/>
      <c r="R352" s="1112"/>
      <c r="S352" s="1115"/>
    </row>
    <row r="353" spans="2:19" ht="81.75" customHeight="1">
      <c r="B353" s="1073"/>
      <c r="C353" s="1076"/>
      <c r="D353" s="454">
        <v>0</v>
      </c>
      <c r="E353" s="1055"/>
      <c r="F353" s="1056"/>
      <c r="G353" s="454"/>
      <c r="H353" s="455">
        <v>5</v>
      </c>
      <c r="I353" s="1057"/>
      <c r="J353" s="1058"/>
      <c r="K353" s="456"/>
      <c r="L353" s="455"/>
      <c r="M353" s="1057"/>
      <c r="N353" s="1058"/>
      <c r="O353" s="456"/>
      <c r="P353" s="455"/>
      <c r="Q353" s="1057"/>
      <c r="R353" s="1058"/>
      <c r="S353" s="456"/>
    </row>
  </sheetData>
  <dataConsolidate/>
  <mergeCells count="470">
    <mergeCell ref="B19:I19"/>
    <mergeCell ref="M353:N353"/>
    <mergeCell ref="Q353:R353"/>
    <mergeCell ref="L350:L352"/>
    <mergeCell ref="M350:N352"/>
    <mergeCell ref="O350:O352"/>
    <mergeCell ref="P350:P352"/>
    <mergeCell ref="Q350:R352"/>
    <mergeCell ref="S350:S352"/>
    <mergeCell ref="Q348:Q349"/>
    <mergeCell ref="R348:S349"/>
    <mergeCell ref="L348:L349"/>
    <mergeCell ref="M348:M349"/>
    <mergeCell ref="N348:O349"/>
    <mergeCell ref="P348:P349"/>
    <mergeCell ref="B350:B353"/>
    <mergeCell ref="C350:C353"/>
    <mergeCell ref="D350:D352"/>
    <mergeCell ref="E350:F352"/>
    <mergeCell ref="G350:G352"/>
    <mergeCell ref="H350:H352"/>
    <mergeCell ref="I350:J352"/>
    <mergeCell ref="K350:K352"/>
    <mergeCell ref="I348:I349"/>
    <mergeCell ref="J348:K349"/>
    <mergeCell ref="B348:B349"/>
    <mergeCell ref="C348:C349"/>
    <mergeCell ref="D348:D349"/>
    <mergeCell ref="E348:E349"/>
    <mergeCell ref="F348:G349"/>
    <mergeCell ref="H348:H349"/>
    <mergeCell ref="E353:F353"/>
    <mergeCell ref="I353:J353"/>
    <mergeCell ref="O342:O344"/>
    <mergeCell ref="P342:P344"/>
    <mergeCell ref="Q342:Q344"/>
    <mergeCell ref="R342:R344"/>
    <mergeCell ref="S342:S344"/>
    <mergeCell ref="D347:G347"/>
    <mergeCell ref="H347:K347"/>
    <mergeCell ref="L347:O347"/>
    <mergeCell ref="P347:S347"/>
    <mergeCell ref="I342:I344"/>
    <mergeCell ref="J342:J344"/>
    <mergeCell ref="K342:K344"/>
    <mergeCell ref="L342:L344"/>
    <mergeCell ref="M342:M344"/>
    <mergeCell ref="N342:N344"/>
    <mergeCell ref="B341:B344"/>
    <mergeCell ref="C341:C344"/>
    <mergeCell ref="D342:D344"/>
    <mergeCell ref="E342:E344"/>
    <mergeCell ref="F342:F344"/>
    <mergeCell ref="G342:G344"/>
    <mergeCell ref="H342:H344"/>
    <mergeCell ref="H339:H340"/>
    <mergeCell ref="I339:I340"/>
    <mergeCell ref="Q334:R334"/>
    <mergeCell ref="E335:F335"/>
    <mergeCell ref="I335:J335"/>
    <mergeCell ref="M335:N335"/>
    <mergeCell ref="Q335:R335"/>
    <mergeCell ref="B339:B340"/>
    <mergeCell ref="C339:C340"/>
    <mergeCell ref="D339:D340"/>
    <mergeCell ref="E339:E340"/>
    <mergeCell ref="F339:G340"/>
    <mergeCell ref="B332:B335"/>
    <mergeCell ref="C332:C333"/>
    <mergeCell ref="C334:C335"/>
    <mergeCell ref="E334:F334"/>
    <mergeCell ref="I334:J334"/>
    <mergeCell ref="M334:N334"/>
    <mergeCell ref="P339:P340"/>
    <mergeCell ref="Q339:Q340"/>
    <mergeCell ref="R339:S340"/>
    <mergeCell ref="J339:K340"/>
    <mergeCell ref="L339:L340"/>
    <mergeCell ref="M339:M340"/>
    <mergeCell ref="N339:O340"/>
    <mergeCell ref="D338:G338"/>
    <mergeCell ref="D329:G329"/>
    <mergeCell ref="H329:K329"/>
    <mergeCell ref="L329:O329"/>
    <mergeCell ref="P329:S329"/>
    <mergeCell ref="B330:B331"/>
    <mergeCell ref="C330:C331"/>
    <mergeCell ref="F330:G330"/>
    <mergeCell ref="J330:K330"/>
    <mergeCell ref="N330:O330"/>
    <mergeCell ref="R330:S330"/>
    <mergeCell ref="F331:G331"/>
    <mergeCell ref="J331:K331"/>
    <mergeCell ref="N331:O331"/>
    <mergeCell ref="R331:S331"/>
    <mergeCell ref="B132:B135"/>
    <mergeCell ref="C132:C133"/>
    <mergeCell ref="C134:C135"/>
    <mergeCell ref="E134:F134"/>
    <mergeCell ref="I134:J134"/>
    <mergeCell ref="M134:N134"/>
    <mergeCell ref="Q134:R134"/>
    <mergeCell ref="E135:F135"/>
    <mergeCell ref="I135:J135"/>
    <mergeCell ref="M135:N135"/>
    <mergeCell ref="Q135:R135"/>
    <mergeCell ref="D129:G129"/>
    <mergeCell ref="H129:K129"/>
    <mergeCell ref="L129:O129"/>
    <mergeCell ref="P129:S129"/>
    <mergeCell ref="B130:B131"/>
    <mergeCell ref="C130:C131"/>
    <mergeCell ref="D130:G130"/>
    <mergeCell ref="H130:K130"/>
    <mergeCell ref="L130:O130"/>
    <mergeCell ref="P130:S130"/>
    <mergeCell ref="D131:G131"/>
    <mergeCell ref="H131:K131"/>
    <mergeCell ref="L131:O131"/>
    <mergeCell ref="P131:S131"/>
    <mergeCell ref="M126:N126"/>
    <mergeCell ref="R126:S126"/>
    <mergeCell ref="E127:F127"/>
    <mergeCell ref="I127:J127"/>
    <mergeCell ref="M127:N127"/>
    <mergeCell ref="R127:S127"/>
    <mergeCell ref="M124:N124"/>
    <mergeCell ref="R124:S124"/>
    <mergeCell ref="E125:F125"/>
    <mergeCell ref="I125:J125"/>
    <mergeCell ref="M125:N125"/>
    <mergeCell ref="R125:S125"/>
    <mergeCell ref="M122:N122"/>
    <mergeCell ref="R122:S122"/>
    <mergeCell ref="E123:F123"/>
    <mergeCell ref="I123:J123"/>
    <mergeCell ref="M123:N123"/>
    <mergeCell ref="R123:S123"/>
    <mergeCell ref="M120:N120"/>
    <mergeCell ref="R120:S120"/>
    <mergeCell ref="E121:F121"/>
    <mergeCell ref="I121:J121"/>
    <mergeCell ref="M121:N121"/>
    <mergeCell ref="R121:S121"/>
    <mergeCell ref="C110:C117"/>
    <mergeCell ref="B118:B127"/>
    <mergeCell ref="C118:C119"/>
    <mergeCell ref="C120:C127"/>
    <mergeCell ref="E120:F120"/>
    <mergeCell ref="I120:J120"/>
    <mergeCell ref="E122:F122"/>
    <mergeCell ref="I122:J122"/>
    <mergeCell ref="E124:F124"/>
    <mergeCell ref="I124:J124"/>
    <mergeCell ref="B108:B117"/>
    <mergeCell ref="C108:C109"/>
    <mergeCell ref="F108:G108"/>
    <mergeCell ref="J108:K108"/>
    <mergeCell ref="E126:F126"/>
    <mergeCell ref="I126:J126"/>
    <mergeCell ref="N108:O108"/>
    <mergeCell ref="R108:S108"/>
    <mergeCell ref="F109:G109"/>
    <mergeCell ref="J109:K109"/>
    <mergeCell ref="N109:O109"/>
    <mergeCell ref="R109:S109"/>
    <mergeCell ref="P104:P105"/>
    <mergeCell ref="Q104:Q105"/>
    <mergeCell ref="R104:R105"/>
    <mergeCell ref="S104:S105"/>
    <mergeCell ref="D107:G107"/>
    <mergeCell ref="H107:K107"/>
    <mergeCell ref="L107:O107"/>
    <mergeCell ref="P107:S107"/>
    <mergeCell ref="J104:J105"/>
    <mergeCell ref="K104:K105"/>
    <mergeCell ref="L104:L105"/>
    <mergeCell ref="M104:M105"/>
    <mergeCell ref="N104:N105"/>
    <mergeCell ref="O104:O105"/>
    <mergeCell ref="P101:P102"/>
    <mergeCell ref="Q101:Q102"/>
    <mergeCell ref="R101:R102"/>
    <mergeCell ref="S101:S102"/>
    <mergeCell ref="D104:D105"/>
    <mergeCell ref="E104:E105"/>
    <mergeCell ref="F104:F105"/>
    <mergeCell ref="G104:G105"/>
    <mergeCell ref="H104:H105"/>
    <mergeCell ref="I104:I105"/>
    <mergeCell ref="J101:J102"/>
    <mergeCell ref="K101:K102"/>
    <mergeCell ref="L101:L102"/>
    <mergeCell ref="M101:M102"/>
    <mergeCell ref="N101:N102"/>
    <mergeCell ref="O101:O102"/>
    <mergeCell ref="D101:D102"/>
    <mergeCell ref="E101:E102"/>
    <mergeCell ref="F101:F102"/>
    <mergeCell ref="G101:G102"/>
    <mergeCell ref="H101:H102"/>
    <mergeCell ref="I101:I102"/>
    <mergeCell ref="N98:N99"/>
    <mergeCell ref="O98:O99"/>
    <mergeCell ref="P98:P99"/>
    <mergeCell ref="Q98:Q99"/>
    <mergeCell ref="R98:R99"/>
    <mergeCell ref="S98:S99"/>
    <mergeCell ref="H98:H99"/>
    <mergeCell ref="I98:I99"/>
    <mergeCell ref="J98:J99"/>
    <mergeCell ref="K98:K99"/>
    <mergeCell ref="L98:L99"/>
    <mergeCell ref="M98:M99"/>
    <mergeCell ref="N95:N96"/>
    <mergeCell ref="O95:O96"/>
    <mergeCell ref="P95:P96"/>
    <mergeCell ref="Q95:Q96"/>
    <mergeCell ref="R95:R96"/>
    <mergeCell ref="S95:S96"/>
    <mergeCell ref="H95:H96"/>
    <mergeCell ref="I95:I96"/>
    <mergeCell ref="J95:J96"/>
    <mergeCell ref="K95:K96"/>
    <mergeCell ref="L95:L96"/>
    <mergeCell ref="M95:M96"/>
    <mergeCell ref="B94:B105"/>
    <mergeCell ref="C94:C105"/>
    <mergeCell ref="D95:D96"/>
    <mergeCell ref="E95:E96"/>
    <mergeCell ref="F95:F96"/>
    <mergeCell ref="G95:G96"/>
    <mergeCell ref="D98:D99"/>
    <mergeCell ref="E98:E99"/>
    <mergeCell ref="F98:F99"/>
    <mergeCell ref="G98:G99"/>
    <mergeCell ref="B92:B93"/>
    <mergeCell ref="C92:C93"/>
    <mergeCell ref="D92:E92"/>
    <mergeCell ref="H92:I92"/>
    <mergeCell ref="L92:M92"/>
    <mergeCell ref="P92:Q92"/>
    <mergeCell ref="D93:E93"/>
    <mergeCell ref="E89:F89"/>
    <mergeCell ref="I89:J89"/>
    <mergeCell ref="M89:N89"/>
    <mergeCell ref="Q89:R89"/>
    <mergeCell ref="D91:G91"/>
    <mergeCell ref="H91:K91"/>
    <mergeCell ref="L91:O91"/>
    <mergeCell ref="P91:S91"/>
    <mergeCell ref="B83:B89"/>
    <mergeCell ref="C83:C89"/>
    <mergeCell ref="E83:F83"/>
    <mergeCell ref="I83:J83"/>
    <mergeCell ref="M83:N83"/>
    <mergeCell ref="Q83:R83"/>
    <mergeCell ref="E84:F84"/>
    <mergeCell ref="I84:J84"/>
    <mergeCell ref="M84:N84"/>
    <mergeCell ref="E87:F87"/>
    <mergeCell ref="I87:J87"/>
    <mergeCell ref="M87:N87"/>
    <mergeCell ref="Q87:R87"/>
    <mergeCell ref="E88:F88"/>
    <mergeCell ref="I88:J88"/>
    <mergeCell ref="M88:N88"/>
    <mergeCell ref="Q88:R88"/>
    <mergeCell ref="E85:F85"/>
    <mergeCell ref="I85:J85"/>
    <mergeCell ref="M85:N85"/>
    <mergeCell ref="Q85:R85"/>
    <mergeCell ref="E86:F86"/>
    <mergeCell ref="I86:J86"/>
    <mergeCell ref="M86:N86"/>
    <mergeCell ref="Q86:R86"/>
    <mergeCell ref="Q84:R84"/>
    <mergeCell ref="F81:G81"/>
    <mergeCell ref="J81:K81"/>
    <mergeCell ref="N81:O81"/>
    <mergeCell ref="R81:S81"/>
    <mergeCell ref="F82:G82"/>
    <mergeCell ref="J82:K82"/>
    <mergeCell ref="N82:O82"/>
    <mergeCell ref="R82:S82"/>
    <mergeCell ref="J80:K80"/>
    <mergeCell ref="N80:O80"/>
    <mergeCell ref="R80:S80"/>
    <mergeCell ref="F77:G77"/>
    <mergeCell ref="J77:K77"/>
    <mergeCell ref="N77:O77"/>
    <mergeCell ref="R77:S77"/>
    <mergeCell ref="F78:G78"/>
    <mergeCell ref="J78:K78"/>
    <mergeCell ref="N78:O78"/>
    <mergeCell ref="R78:S78"/>
    <mergeCell ref="D73:G73"/>
    <mergeCell ref="H73:K73"/>
    <mergeCell ref="L73:O73"/>
    <mergeCell ref="P73:S73"/>
    <mergeCell ref="B74:B82"/>
    <mergeCell ref="C74:C75"/>
    <mergeCell ref="F74:G74"/>
    <mergeCell ref="J74:K74"/>
    <mergeCell ref="N74:O74"/>
    <mergeCell ref="R74:S74"/>
    <mergeCell ref="F75:G75"/>
    <mergeCell ref="J75:K75"/>
    <mergeCell ref="N75:O75"/>
    <mergeCell ref="R75:S75"/>
    <mergeCell ref="C76:C82"/>
    <mergeCell ref="F76:G76"/>
    <mergeCell ref="J76:K76"/>
    <mergeCell ref="N76:O76"/>
    <mergeCell ref="R76:S76"/>
    <mergeCell ref="F79:G79"/>
    <mergeCell ref="J79:K79"/>
    <mergeCell ref="N79:O79"/>
    <mergeCell ref="R79:S79"/>
    <mergeCell ref="F80:G80"/>
    <mergeCell ref="B69:B72"/>
    <mergeCell ref="C69:C70"/>
    <mergeCell ref="F69:G69"/>
    <mergeCell ref="J69:K69"/>
    <mergeCell ref="N69:O69"/>
    <mergeCell ref="R69:S69"/>
    <mergeCell ref="F70:G70"/>
    <mergeCell ref="J70:K70"/>
    <mergeCell ref="N70:O70"/>
    <mergeCell ref="R70:S70"/>
    <mergeCell ref="C71:C72"/>
    <mergeCell ref="F71:G71"/>
    <mergeCell ref="J71:K71"/>
    <mergeCell ref="N71:O71"/>
    <mergeCell ref="R71:S71"/>
    <mergeCell ref="F72:G72"/>
    <mergeCell ref="J72:K72"/>
    <mergeCell ref="N72:O72"/>
    <mergeCell ref="R72:S72"/>
    <mergeCell ref="B67:B68"/>
    <mergeCell ref="C67:C68"/>
    <mergeCell ref="F67:G67"/>
    <mergeCell ref="J67:K67"/>
    <mergeCell ref="N67:O67"/>
    <mergeCell ref="R67:S67"/>
    <mergeCell ref="F68:G68"/>
    <mergeCell ref="J68:K68"/>
    <mergeCell ref="N68:O68"/>
    <mergeCell ref="R68:S68"/>
    <mergeCell ref="D64:G64"/>
    <mergeCell ref="H64:K64"/>
    <mergeCell ref="L64:O64"/>
    <mergeCell ref="P64:S64"/>
    <mergeCell ref="B65:B66"/>
    <mergeCell ref="C65:C66"/>
    <mergeCell ref="D65:E65"/>
    <mergeCell ref="F65:G65"/>
    <mergeCell ref="H65:I65"/>
    <mergeCell ref="J65:K65"/>
    <mergeCell ref="L65:M65"/>
    <mergeCell ref="N65:O65"/>
    <mergeCell ref="P65:Q65"/>
    <mergeCell ref="R65:S65"/>
    <mergeCell ref="D66:E66"/>
    <mergeCell ref="F66:G66"/>
    <mergeCell ref="H66:I66"/>
    <mergeCell ref="J66:K66"/>
    <mergeCell ref="L66:M66"/>
    <mergeCell ref="N66:O66"/>
    <mergeCell ref="P66:Q66"/>
    <mergeCell ref="R66:S66"/>
    <mergeCell ref="F58:G58"/>
    <mergeCell ref="J58:K58"/>
    <mergeCell ref="N58:O58"/>
    <mergeCell ref="R58:S58"/>
    <mergeCell ref="C59:C60"/>
    <mergeCell ref="B61:B62"/>
    <mergeCell ref="C61:C62"/>
    <mergeCell ref="N55:N56"/>
    <mergeCell ref="O55:O56"/>
    <mergeCell ref="R55:R56"/>
    <mergeCell ref="S55:S56"/>
    <mergeCell ref="B57:B60"/>
    <mergeCell ref="C57:C58"/>
    <mergeCell ref="F57:G57"/>
    <mergeCell ref="J57:K57"/>
    <mergeCell ref="N57:O57"/>
    <mergeCell ref="R57:S57"/>
    <mergeCell ref="B54:B56"/>
    <mergeCell ref="C54:C56"/>
    <mergeCell ref="D54:E54"/>
    <mergeCell ref="H54:I54"/>
    <mergeCell ref="L54:M54"/>
    <mergeCell ref="P54:Q54"/>
    <mergeCell ref="F55:F56"/>
    <mergeCell ref="G55:G56"/>
    <mergeCell ref="J55:J56"/>
    <mergeCell ref="K55:K56"/>
    <mergeCell ref="P50:P51"/>
    <mergeCell ref="Q50:Q51"/>
    <mergeCell ref="D53:G53"/>
    <mergeCell ref="H53:K53"/>
    <mergeCell ref="L53:O53"/>
    <mergeCell ref="P53:S53"/>
    <mergeCell ref="D50:D51"/>
    <mergeCell ref="E50:E51"/>
    <mergeCell ref="H50:H51"/>
    <mergeCell ref="I50:I51"/>
    <mergeCell ref="L50:L51"/>
    <mergeCell ref="M50:M51"/>
    <mergeCell ref="D44:D45"/>
    <mergeCell ref="E44:E45"/>
    <mergeCell ref="H44:H45"/>
    <mergeCell ref="I44:I45"/>
    <mergeCell ref="L44:L45"/>
    <mergeCell ref="M44:M45"/>
    <mergeCell ref="P44:P45"/>
    <mergeCell ref="Q44:Q45"/>
    <mergeCell ref="L47:L48"/>
    <mergeCell ref="M47:M48"/>
    <mergeCell ref="P47:P48"/>
    <mergeCell ref="Q47:Q48"/>
    <mergeCell ref="R28:R29"/>
    <mergeCell ref="S28:S29"/>
    <mergeCell ref="J28:J29"/>
    <mergeCell ref="K28:K29"/>
    <mergeCell ref="N28:N29"/>
    <mergeCell ref="O28:O29"/>
    <mergeCell ref="B30:B39"/>
    <mergeCell ref="C30:C39"/>
    <mergeCell ref="B40:B51"/>
    <mergeCell ref="C40:C51"/>
    <mergeCell ref="D41:D42"/>
    <mergeCell ref="E41:E42"/>
    <mergeCell ref="H41:H42"/>
    <mergeCell ref="I41:I42"/>
    <mergeCell ref="F28:F29"/>
    <mergeCell ref="G28:G29"/>
    <mergeCell ref="D47:D48"/>
    <mergeCell ref="E47:E48"/>
    <mergeCell ref="H47:H48"/>
    <mergeCell ref="I47:I48"/>
    <mergeCell ref="L41:L42"/>
    <mergeCell ref="M41:M42"/>
    <mergeCell ref="P41:P42"/>
    <mergeCell ref="Q41:Q42"/>
    <mergeCell ref="H338:K338"/>
    <mergeCell ref="L338:O338"/>
    <mergeCell ref="D20:G20"/>
    <mergeCell ref="H20:K20"/>
    <mergeCell ref="L20:O20"/>
    <mergeCell ref="P20:S20"/>
    <mergeCell ref="B21:B24"/>
    <mergeCell ref="C21:C24"/>
    <mergeCell ref="C2:G2"/>
    <mergeCell ref="C3:G3"/>
    <mergeCell ref="B6:G6"/>
    <mergeCell ref="B7:G7"/>
    <mergeCell ref="B8:G8"/>
    <mergeCell ref="B10:C10"/>
    <mergeCell ref="D26:G26"/>
    <mergeCell ref="H26:K26"/>
    <mergeCell ref="L26:O26"/>
    <mergeCell ref="P26:S26"/>
    <mergeCell ref="B27:B29"/>
    <mergeCell ref="C27:C29"/>
    <mergeCell ref="D27:E27"/>
    <mergeCell ref="H27:I27"/>
    <mergeCell ref="L27:M27"/>
    <mergeCell ref="P27:Q27"/>
  </mergeCells>
  <conditionalFormatting sqref="E142">
    <cfRule type="iconSet" priority="1">
      <iconSet iconSet="4ArrowsGray">
        <cfvo type="percent" val="0"/>
        <cfvo type="percent" val="25"/>
        <cfvo type="percent" val="50"/>
        <cfvo type="percent" val="75"/>
      </iconSet>
    </cfRule>
  </conditionalFormatting>
  <dataValidations count="92">
    <dataValidation type="list" allowBlank="1" showInputMessage="1" showErrorMessage="1" error="Please select the from the drop-down list_x000a_" prompt="Please select from the drop-down list" sqref="C17" xr:uid="{3CAC490F-FA34-7041-AC10-888DF880AD1A}">
      <formula1>$J$37:$J$44</formula1>
    </dataValidation>
    <dataValidation type="list" allowBlank="1" showInputMessage="1" showErrorMessage="1" error="Please select from the drop-down list" prompt="Please select from the drop-down list" sqref="C14" xr:uid="{77FC9E4A-77E4-2942-9FAD-340D8C7AE4BC}">
      <formula1>$C$46:$C$48</formula1>
    </dataValidation>
    <dataValidation type="list" allowBlank="1" showInputMessage="1" showErrorMessage="1" error="Select from the drop-down list" prompt="Select from the drop-down list" sqref="C16" xr:uid="{E14595B3-73A7-CB48-8F0C-26201103B23F}">
      <formula1>$B$46:$B$49</formula1>
    </dataValidation>
    <dataValidation type="list" allowBlank="1" showInputMessage="1" showErrorMessage="1" error="Select from the drop-down list" prompt="Select from the drop-down list" sqref="C15" xr:uid="{D558E1CC-5C09-7F47-9BEA-A5224D365222}">
      <formula1>$B$52:$B$210</formula1>
    </dataValidation>
    <dataValidation type="list" allowBlank="1" showInputMessage="1" showErrorMessage="1" prompt="Select type of policy" sqref="G133" xr:uid="{C9DAE001-5714-7546-B11E-C1790388A7DE}">
      <formula1>$H$170:$H$191</formula1>
    </dataValidation>
    <dataValidation type="list" allowBlank="1" showInputMessage="1" showErrorMessage="1" prompt="Select type of assets" sqref="E119 Q119 M119 I119" xr:uid="{866001CC-752B-424A-AA7F-A43022356A96}">
      <formula1>$L$146:$L$152</formula1>
    </dataValidation>
    <dataValidation type="whole" allowBlank="1" showInputMessage="1" showErrorMessage="1" error="Please enter a number here" prompt="Enter No. of development strategies" sqref="D135 H135 L135 P135" xr:uid="{EE63EB57-43D7-5B4B-BC4A-0C390A966C34}">
      <formula1>0</formula1>
      <formula2>999999999</formula2>
    </dataValidation>
    <dataValidation type="whole" allowBlank="1" showInputMessage="1" showErrorMessage="1" error="Please enter a number" prompt="Enter No. of policy introduced or adjusted" sqref="D133 H133 L133 P133" xr:uid="{03EBF26E-066C-2148-B60A-657BF126BB78}">
      <formula1>0</formula1>
      <formula2>999999999999</formula2>
    </dataValidation>
    <dataValidation type="decimal" allowBlank="1" showInputMessage="1" showErrorMessage="1" error="Please enter a number" prompt="Enter income level of households" sqref="O127 G127 K127 G121 G123 G125 K121 K123 K125 O121 O123 O125" xr:uid="{DAFF320E-448A-C744-9004-EBFFA2A62763}">
      <formula1>0</formula1>
      <formula2>9999999999999</formula2>
    </dataValidation>
    <dataValidation type="whole" allowBlank="1" showInputMessage="1" showErrorMessage="1" prompt="Enter number of households" sqref="L127 D127 H127 D121 D123 D125 H121 H123 H125 L121 L123 L125 P121 P123 P125 P127" xr:uid="{8E3F88A5-CE3E-A24C-B02C-17C6D21EA5D0}">
      <formula1>0</formula1>
      <formula2>999999999999</formula2>
    </dataValidation>
    <dataValidation type="whole" allowBlank="1" showInputMessage="1" showErrorMessage="1" prompt="Enter number of assets" sqref="D119 P119 L119 H119" xr:uid="{F6D21DD7-B7DD-C94E-883A-39A93E6AF595}">
      <formula1>0</formula1>
      <formula2>9999999999999</formula2>
    </dataValidation>
    <dataValidation type="whole" allowBlank="1" showInputMessage="1" showErrorMessage="1" error="Please enter a number here" prompt="Please enter the No. of targeted households" sqref="D109 L117 H109 D117 H117 L109 P109 D111 D113 D115 H111 H113 H115 L111 L113 L115 P111 P113 P115 P117" xr:uid="{7FFDE915-E197-9E41-BCBA-8C40518E815C}">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5:E96 E98:E99 E101:E102 E104:E105 I95:I96 M98:M99 I98:I99 I101:I102 I104:I105 M104:M105 M101:M102 M95:M96 Q95:Q96 Q98:Q99 Q101:Q102 Q104:Q105" xr:uid="{483EC28F-C666-4144-A3A4-AF6A574CAD07}">
      <formula1>0</formula1>
    </dataValidation>
    <dataValidation type="whole" allowBlank="1" showInputMessage="1" showErrorMessage="1" error="Please enter a number here" prompt="Please enter a number" sqref="D84:D89 H84:H89 L84:L89 P84:P89" xr:uid="{4651259A-3B44-AB4B-B3DA-0D433CCDF311}">
      <formula1>0</formula1>
      <formula2>9999999999999990</formula2>
    </dataValidation>
    <dataValidation type="decimal" allowBlank="1" showInputMessage="1" showErrorMessage="1" errorTitle="Invalid data" error="Please enter a number" prompt="Please enter a number here" sqref="E55 I55 D68 H68 L68 P68 H70 L70 P70 D70 H72 L72 P72 D72" xr:uid="{79DA9F88-432A-1549-9F56-FD72755F7448}">
      <formula1>0</formula1>
      <formula2>9999999999</formula2>
    </dataValidation>
    <dataValidation type="decimal" allowBlank="1" showInputMessage="1" showErrorMessage="1" errorTitle="Invalid data" error="Please enter a number" prompt="Enter total number of staff trained" sqref="D58" xr:uid="{CB317F4F-9070-1140-9765-C770C921347A}">
      <formula1>0</formula1>
      <formula2>9999999999</formula2>
    </dataValidation>
    <dataValidation type="decimal" allowBlank="1" showInputMessage="1" showErrorMessage="1" errorTitle="Invalid data" error="Please enter a number" sqref="Q55 P58 L58 H58 M55" xr:uid="{6391F2A1-3BF5-EE4A-9A16-FCC02DD534CF}">
      <formula1>0</formula1>
      <formula2>9999999999</formula2>
    </dataValidation>
    <dataValidation type="decimal" allowBlank="1" showInputMessage="1" showErrorMessage="1" errorTitle="Invalid data" error="Please enter a number" prompt="Enter the number of municipalities covered by the Early Warning System" sqref="G42 G45 G48 G51 K42 K45 K48 K51 O42 O45 O48 O51 S42 S45 S48 S51" xr:uid="{729E9159-391A-B641-94FD-A345D1A51172}">
      <formula1>0</formula1>
      <formula2>9999999</formula2>
    </dataValidation>
    <dataValidation type="list" allowBlank="1" showInputMessage="1" showErrorMessage="1" error="Select from the drop-down list" prompt="Select the geographical coverage of the Early Warning System" sqref="G41 S50 S47 S44 S41 O50 O47 O44 O41 K50 K47 K44 K41 G50 G47 G44" xr:uid="{7B2C120C-1FE9-8E46-B2EE-8C3A54F05330}">
      <formula1>$D$157:$D$159</formula1>
    </dataValidation>
    <dataValidation type="decimal" allowBlank="1" showInputMessage="1" showErrorMessage="1" errorTitle="Invalid data" error="Please enter a number here" prompt="Enter the number of adopted Early Warning Systems" sqref="D41:D42 D44:D45 D47:D48 D50:D51 H41:H42 H44:H45 H47:H48 H50:H51 L41:L42 L44:L45 L47:L48 L50:L51 P41:P42 P44:P45 P47:P48 P50:P51" xr:uid="{E2F32F13-DCCF-2C42-99AB-BE25AEAC78F4}">
      <formula1>0</formula1>
      <formula2>9999999999</formula2>
    </dataValidation>
    <dataValidation type="list" allowBlank="1" showInputMessage="1" showErrorMessage="1" prompt="Select income source" sqref="E121:F121 R127 R125 R123 M127 M125 M123 I127 I125 I123 R121 M121 I121 E123:F123 E125:F125 E127:F127" xr:uid="{7B273B83-5F26-F140-A2ED-83359205F546}">
      <formula1>$K$145:$K$159</formula1>
    </dataValidation>
    <dataValidation type="list" allowBlank="1" showInputMessage="1" showErrorMessage="1" prompt="Please select the alternate source" sqref="G117 S117 S115 S113 S111 O115 O113 O111 K115 K113 K111 G115 G113 K117 G111 O117" xr:uid="{8F2BDB28-F40B-EB41-AB34-C4575AB971C5}">
      <formula1>$K$145:$K$159</formula1>
    </dataValidation>
    <dataValidation type="list" allowBlank="1" showInputMessage="1" showErrorMessage="1" prompt="Select % increase in income level" sqref="F117 R117 R115 R113 R111 N115 N113 N111 J115 J113 J111 F115 F113 J117 F111 N117" xr:uid="{8676D16B-8CAE-7E45-B08A-E061926B1989}">
      <formula1>$E$174:$E$182</formula1>
    </dataValidation>
    <dataValidation type="list" allowBlank="1" showInputMessage="1" showErrorMessage="1" prompt="Select type of natural assets protected or rehabilitated" sqref="D95:D96 D98:D99 D101:D102 D104:D105 H95:H96 H98:H99 H101:H102 H104:H105 L98:L99 L101:L102 L104:L105 P98:P99 P101:P102 P104:P105 L95:L96 P95:P96" xr:uid="{12ACF7D9-69B8-A345-9E55-D2A2A43A16C6}">
      <formula1>$C$172:$C$179</formula1>
    </dataValidation>
    <dataValidation type="list" allowBlank="1" showInputMessage="1" showErrorMessage="1" prompt="Enter the unit and type of the natural asset of ecosystem restored" sqref="F95:F96 J98:J99 J101:J102 J104:J105 N98:N99 N101:N102 N104:N105 F104:F105 F101:F102 F98:F99 N95:N96 J95:J96" xr:uid="{ADD3782F-912C-1D4E-A0BA-5AEC0456A364}">
      <formula1>$C$166:$C$169</formula1>
    </dataValidation>
    <dataValidation type="list" allowBlank="1" showInputMessage="1" showErrorMessage="1" prompt="Select targeted asset" sqref="E77:E82 I77:I82 M77:M82 Q77:Q82" xr:uid="{AB4E3F2A-F6EB-3D4A-B8A1-4B1D05089535}">
      <formula1>$J$171:$J$172</formula1>
    </dataValidation>
    <dataValidation type="list" allowBlank="1" showInputMessage="1" showErrorMessage="1" error="Select from the drop-down list" prompt="Select category of early warning systems_x000a__x000a_" sqref="E41:E42 Q47:Q48 Q50:Q51 Q44:Q45 Q41:Q42 E47:E48 E50:E51 I47:I48 M47:M48 E44:E45 I50:I51 I44:I45 I41:I42 M50:M51 M44:M45 M41:M42" xr:uid="{B18BD6D0-3EC0-6346-A451-2B1753B8E14D}">
      <formula1>$D$169:$D$172</formula1>
    </dataValidation>
    <dataValidation type="list" allowBlank="1" showInputMessage="1" showErrorMessage="1" prompt="Select status" sqref="O39 S39 S37 S35 S33 S31 O37 O35 O33 O31 K37 K35 K33 K31 G39 G35 G33 G31 G37 K39" xr:uid="{9E283023-82DB-5048-A608-1936139213BC}">
      <formula1>$E$169:$E$171</formula1>
    </dataValidation>
    <dataValidation type="list" allowBlank="1" showInputMessage="1" showErrorMessage="1" sqref="E148:E149" xr:uid="{9205712F-7AD7-114A-A586-B267F4E2A232}">
      <formula1>$D$16:$D$18</formula1>
    </dataValidation>
    <dataValidation type="list" allowBlank="1" showInputMessage="1" showErrorMessage="1" prompt="Select effectiveness" sqref="G135 S135 O135 K135" xr:uid="{6C61F8E2-BDA4-EE40-BDFC-06F35DC74D81}">
      <formula1>$K$161:$K$165</formula1>
    </dataValidation>
    <dataValidation type="list" allowBlank="1" showInputMessage="1" showErrorMessage="1" prompt="Select a sector" sqref="F66:G66 R66:S66 N66:O66 J66:K66" xr:uid="{DB2AFB12-6B30-9D48-96E4-569637472FF1}">
      <formula1>$J$152:$J$160</formula1>
    </dataValidation>
    <dataValidation type="decimal" allowBlank="1" showInputMessage="1" showErrorMessage="1" errorTitle="Invalid data" error="Please enter a number between 0 and 9999999" prompt="Enter a number here" sqref="E22:G22 E28 I22:K22 Q22:S22 M28 I28 M22:O22 Q28" xr:uid="{241BFDC8-D332-4F45-8C92-F95B85125B5F}">
      <formula1>0</formula1>
      <formula2>99999999999</formula2>
    </dataValidation>
    <dataValidation type="decimal" allowBlank="1" showInputMessage="1" showErrorMessage="1" errorTitle="Invalid data" error="Enter a percentage between 0 and 100" prompt="Enter a percentage (between 0 and 100)" sqref="N23:O24 J23:K24 R23:S24" xr:uid="{E5369C94-C67D-8D42-935F-59E2F7E70378}">
      <formula1>0</formula1>
      <formula2>100</formula2>
    </dataValidation>
    <dataValidation type="decimal" allowBlank="1" showInputMessage="1" showErrorMessage="1" errorTitle="Invalid data" error="Please enter a number between 0 and 100" prompt="Enter a percentage between 0 and 100" sqref="E68 I23:I24 M23:M24 M29 I29 Q23:Q24 E29 E56 E109 I56 M56 M58 I58 Q29 E58 Q58 I68 M68 Q68 Q109 M117 I117 M109 I109 E117 Q56 D66:E66 E111 E113 E115 I111 I113 I115 M111 M113 M115 Q111 Q113 Q115 Q117 H66:I66 L66:M66 P66:Q66 E23:G24" xr:uid="{DED8885E-0308-D44B-900B-1F4170455716}">
      <formula1>0</formula1>
      <formula2>100</formula2>
    </dataValidation>
    <dataValidation type="list" allowBlank="1" showInputMessage="1" showErrorMessage="1" prompt="Select type of policy" sqref="S133 K133 O133" xr:uid="{35705115-8ADE-DC47-B727-3E5C4CC2CF5A}">
      <formula1>policy</formula1>
    </dataValidation>
    <dataValidation type="list" allowBlank="1" showInputMessage="1" showErrorMessage="1" prompt="Select income source" sqref="Q121 Q125 Q127 Q123" xr:uid="{3E1CEB44-1C23-464B-90E4-71CF4346C3D0}">
      <formula1>incomesource</formula1>
    </dataValidation>
    <dataValidation type="list" allowBlank="1" showInputMessage="1" showErrorMessage="1" prompt="Select the effectiveness of protection/rehabilitation" sqref="S104 S98 S101 S95" xr:uid="{AE816D53-0775-AF42-9500-D7E7101C1F8D}">
      <formula1>effectiveness</formula1>
    </dataValidation>
    <dataValidation type="list" allowBlank="1" showInputMessage="1" showErrorMessage="1" prompt="Select programme/sector" sqref="F93 R93 N93 J93" xr:uid="{C36FB1E0-F813-F547-8DFE-33901A3535A7}">
      <formula1>$J$152:$J$160</formula1>
    </dataValidation>
    <dataValidation type="list" allowBlank="1" showInputMessage="1" showErrorMessage="1" prompt="Select level of improvements" sqref="I93 M93 Q93" xr:uid="{2CD49D20-4454-E24D-89C1-364760C929D2}">
      <formula1>effectiveness</formula1>
    </dataValidation>
    <dataValidation type="list" allowBlank="1" showInputMessage="1" showErrorMessage="1" prompt="Select changes in asset" sqref="F77:G82 R77:S82 N77:O82 J77:K82" xr:uid="{4E96F380-EF60-4C49-9007-ECD19CD4F30F}">
      <formula1>$I$161:$I$165</formula1>
    </dataValidation>
    <dataValidation type="list" allowBlank="1" showInputMessage="1" showErrorMessage="1" prompt="Select response level" sqref="F75 R75 N75 J75" xr:uid="{9F7629B5-05B3-C543-8CB7-DC0E407D82B2}">
      <formula1>$H$161:$H$165</formula1>
    </dataValidation>
    <dataValidation type="list" allowBlank="1" showInputMessage="1" showErrorMessage="1" prompt="Select geographical scale" sqref="E75 Q75 M75 I75" xr:uid="{C0C5D411-2A25-C04A-BDF7-03CFAFA01442}">
      <formula1>$D$157:$D$159</formula1>
    </dataValidation>
    <dataValidation type="list" allowBlank="1" showInputMessage="1" showErrorMessage="1" prompt="Select project/programme sector" sqref="D75 Q31 Q33 Q35 Q37 Q39 M39 M37 M35 M33 M31 I31 I33 I35 I37 I39 E39 E37 E35 E33 E31 P75 L75 H75" xr:uid="{742A7FF2-ECD0-704E-9442-DADAB7A6BD89}">
      <formula1>$J$152:$J$160</formula1>
    </dataValidation>
    <dataValidation type="list" allowBlank="1" showInputMessage="1" showErrorMessage="1" prompt="Select level of awarness" sqref="F68:G68 R68:S68 N68:O68 J68:K68" xr:uid="{84595CEA-4B47-1748-B79F-2C4F69A5286F}">
      <formula1>$G$161:$G$165</formula1>
    </dataValidation>
    <dataValidation type="list" allowBlank="1" showInputMessage="1" showErrorMessage="1" prompt="Select scale" sqref="G60 S60 K60 O60" xr:uid="{D9FAED94-1ED7-744C-8AB4-75BC22C1446C}">
      <formula1>$F$161:$F$164</formula1>
    </dataValidation>
    <dataValidation type="list" allowBlank="1" showInputMessage="1" showErrorMessage="1" prompt="Select scale" sqref="F133 Q60 M60 I60 E60 R39 R37 R35 R33 R31 N31 N33 N35 N37 N39 J39 J37 J35 J33 J31 F39 F37 F35 F33 F31 R133 N133 J133" xr:uid="{0F37BC21-8BAD-C148-B7ED-A4B7456A11B0}">
      <formula1>$D$157:$D$159</formula1>
    </dataValidation>
    <dataValidation type="list" allowBlank="1" showInputMessage="1" showErrorMessage="1" prompt="Select capacity level" sqref="G55 S55 K55 O55" xr:uid="{099F441E-7C5A-AA49-A168-485BA8E3CC01}">
      <formula1>$F$161:$F$164</formula1>
    </dataValidation>
    <dataValidation type="list" allowBlank="1" showInputMessage="1" showErrorMessage="1" prompt="Select sector" sqref="F55 Q133 R55 R119 N119 J119 F119 R60 E133 S84:S89 P77:P82 O84:O89 L77:L82 K84:K89 H77:H82 G84:G89 D77:D82 J60 N60 I133 J55 N55 M133 F60" xr:uid="{6A8DE51A-EE97-C745-AD4A-458050CBA96C}">
      <formula1>$J$152:$J$160</formula1>
    </dataValidation>
    <dataValidation type="list" allowBlank="1" showInputMessage="1" showErrorMessage="1" sqref="I132 O118 K83 I83 G83 K132 M132 Q83 S83 E132 O132 F118 G132 S118 O83 M83 K118 S132 Q132 I332 K332 M332 E332 O332 G332 S332 Q332 I341 K341 M341 E341 O341 G341 S341 Q341" xr:uid="{2D5A43EA-D234-7648-A1B2-B5A958FF668B}">
      <formula1>group</formula1>
    </dataValidation>
    <dataValidation type="list" allowBlank="1" showInputMessage="1" showErrorMessage="1" sqref="B69:B71" xr:uid="{E161FF79-12B4-AC44-A863-AF38E6847486}">
      <formula1>selectyn</formula1>
    </dataValidation>
    <dataValidation type="list" allowBlank="1" showInputMessage="1" showErrorMessage="1" error="Select from the drop-down list" prompt="Select type of hazards information generated from the drop-down list_x000a_" sqref="F28:F29 R28:R29 N28:N29 J28:J29" xr:uid="{581BC8DB-C0C5-334B-AE22-0B9349E5D654}">
      <formula1>$D$141:$D$148</formula1>
    </dataValidation>
    <dataValidation type="whole" allowBlank="1" showInputMessage="1" showErrorMessage="1" errorTitle="Please enter a number here" error="Please enter a number here" promptTitle="Please enter a number here" sqref="D31 D33 D35 D37 D39 H39 H37 H35 H33 H31 L31 L33 L35 L37 L39 P39 P37 P35 P33 P31" xr:uid="{5B839923-8BDD-5D49-8B42-DBAA03D9F242}">
      <formula1>0</formula1>
      <formula2>99999</formula2>
    </dataValidation>
    <dataValidation type="list" allowBlank="1" showInputMessage="1" showErrorMessage="1" errorTitle="Select from the list" error="Select from the list" prompt="Select hazard addressed by the Early Warning System" sqref="S40 G40 G43 G46 G49 K49 K46 K43 K40 O40 O43 O46 O49 S49 S46 S43" xr:uid="{FC8BF3DB-E8C3-9E4F-A9EE-2A89C99925B7}">
      <formula1>$D$141:$D$148</formula1>
    </dataValidation>
    <dataValidation type="list" allowBlank="1" showInputMessage="1" showErrorMessage="1" prompt="Select type" sqref="F58:G58 P60 L60 H60 D60 R58:S58 N58:O58 J58:K58" xr:uid="{3023BA1D-8979-1345-A605-22883113FEE1}">
      <formula1>$D$153:$D$155</formula1>
    </dataValidation>
    <dataValidation type="list" allowBlank="1" showInputMessage="1" showErrorMessage="1" sqref="E84:F89 I84:J89 M84:N89 Q84:R89" xr:uid="{32DA514F-3694-A146-BA61-7ADAA9DCACBD}">
      <formula1>type1</formula1>
    </dataValidation>
    <dataValidation type="list" allowBlank="1" showInputMessage="1" showErrorMessage="1" prompt="Select level of improvements" sqref="D93:E93 P93 L93 H93" xr:uid="{82F8942B-B60A-9046-AA55-026BA2BCA8D6}">
      <formula1>$K$161:$K$165</formula1>
    </dataValidation>
    <dataValidation type="list" allowBlank="1" showInputMessage="1" showErrorMessage="1" prompt="Select type" sqref="G93 O93 S93 K93" xr:uid="{4A1E85B7-F0DE-F04B-B9C7-D4617A418D6B}">
      <formula1>$F$142:$F$146</formula1>
    </dataValidation>
    <dataValidation type="list" allowBlank="1" showInputMessage="1" showErrorMessage="1" error="Please select a level of effectiveness from the drop-down list" prompt="Select the level of effectiveness of protection/rehabilitation" sqref="G95:G96 R95:R96 R98:R99 R101:R102 R104:R105 O104:O105 O101:O102 O98:O99 O95:O96 K95:K96 K98:K99 K101:K102 K104:K105 G104:G105 G101:G102 G98:G99" xr:uid="{AAFE8CB3-2DC6-454B-B03F-782CB7B06A91}">
      <formula1>$K$161:$K$165</formula1>
    </dataValidation>
    <dataValidation type="list" allowBlank="1" showInputMessage="1" showErrorMessage="1" error="Please select improvement level from the drop-down list" prompt="Select improvement level" sqref="F109:G109 R109:S109 N109:O109 J109:K109" xr:uid="{0D82659C-B667-EE40-9859-9085646F4F07}">
      <formula1>$H$156:$H$160</formula1>
    </dataValidation>
    <dataValidation type="list" allowBlank="1" showInputMessage="1" showErrorMessage="1" prompt="Select adaptation strategy" sqref="G119 S119 O119 K119" xr:uid="{D251C01B-2609-6849-A236-434B43065A96}">
      <formula1>$I$167:$I$183</formula1>
    </dataValidation>
    <dataValidation type="list" allowBlank="1" showInputMessage="1" showErrorMessage="1" prompt="Select integration level" sqref="D131:S131" xr:uid="{B99644F1-4E8C-C94F-8C28-771B317AA9E6}">
      <formula1>$H$149:$H$153</formula1>
    </dataValidation>
    <dataValidation type="list" allowBlank="1" showInputMessage="1" showErrorMessage="1" prompt="Select state of enforcement" sqref="E135:F135 Q135:R135 M135:N135 I135:J135" xr:uid="{F4CF27F2-C4A0-E24F-B86A-F9597F21E79A}">
      <formula1>$I$142:$I$146</formula1>
    </dataValidation>
    <dataValidation allowBlank="1" showInputMessage="1" showErrorMessage="1" prompt="Please enter your project ID" sqref="C12" xr:uid="{FBDA5833-FBD9-D04F-BB26-5002C3A369D1}"/>
    <dataValidation allowBlank="1" showInputMessage="1" showErrorMessage="1" prompt="Enter the name of the Implementing Entity_x000a_" sqref="C13" xr:uid="{C564FE2F-4274-2C4B-9DC5-1A1CE862F25A}"/>
    <dataValidation type="list" allowBlank="1" showInputMessage="1" showErrorMessage="1" error="Select from the drop-down list._x000a_" prompt="Select overall effectiveness" sqref="G28:G29 K28:K29 O28:O29 S28:S29" xr:uid="{1F56186F-8130-834A-B5F9-7235A68A488C}">
      <formula1>$K$161:$K$165</formula1>
    </dataValidation>
    <dataValidation allowBlank="1" showInputMessage="1" showErrorMessage="1" prompt="Please include number of institutions" sqref="P62 D62 H62 L62" xr:uid="{5F07D0B7-800F-CD4A-8A56-F27603825FE2}"/>
    <dataValidation type="list" allowBlank="1" showInputMessage="1" showErrorMessage="1" prompt="Select scale" sqref="G62 K62 O62 S62" xr:uid="{DAC23ED7-CBEB-2B41-9DC0-D69421E9837E}">
      <formula1>"4: High capacity, 3: Medium capacity, 2: Low capacity, 1: No capacity"</formula1>
    </dataValidation>
    <dataValidation type="list" allowBlank="1" showInputMessage="1" showErrorMessage="1" prompt="Select scale" sqref="E62 I62 M62 Q62" xr:uid="{92EDE713-19CD-A54A-89D0-C20B6CF95E97}">
      <formula1>"National, Local"</formula1>
    </dataValidation>
    <dataValidation type="list" allowBlank="1" showInputMessage="1" showErrorMessage="1" prompt="Select sector" sqref="R62" xr:uid="{F7592E3E-3E63-B243-B55D-975FD7916F33}">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2" xr:uid="{57D5605C-07E1-6A4C-8D59-ABB081D73AD5}">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2" xr:uid="{FABCCEC0-98F9-A042-B89B-61342816C664}">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2" xr:uid="{DDC1EB1D-CAEA-924D-9ECE-E9EF798DBEE3}">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2" xr:uid="{749CED6A-CF75-C745-B119-952133C5B4DF}">
      <formula1>"Training manuals, handbooks, technical guidelines"</formula1>
    </dataValidation>
    <dataValidation type="list" allowBlank="1" showInputMessage="1" showErrorMessage="1" prompt="Select level of awarness" sqref="F70:G70 J70:K70 N70:O70 R70:S70" xr:uid="{B92CF162-E36C-F248-9B18-BA5EF7D78A92}">
      <formula1>"5: Fully aware, 4: Mostly aware, 3: Partially aware, 2: Partially not aware, 1: Aware of neither"</formula1>
    </dataValidation>
    <dataValidation type="list" allowBlank="1" showInputMessage="1" showErrorMessage="1" prompt="Select level of awarness" sqref="F72:G72" xr:uid="{D0EF5034-791C-EA43-A1C9-67B02EB6951F}">
      <formula1>"Regional, National, Sub-national, Local"</formula1>
    </dataValidation>
    <dataValidation type="list" allowBlank="1" showInputMessage="1" showErrorMessage="1" errorTitle="Invalid data" error="Please enter a number between 0 and 100" sqref="I72 M72 Q72" xr:uid="{ECA8CDD3-49AC-0045-B3D6-2342EA940155}">
      <formula1>"Training manuals, Handbooks, Technical guidelines"</formula1>
    </dataValidation>
    <dataValidation type="list" allowBlank="1" showInputMessage="1" showErrorMessage="1" sqref="J72:K72 R72:S72 N72:O72" xr:uid="{5CCBE1F0-939A-024B-93C4-E106B936BBF8}">
      <formula1>"Regional, National, Sub-national, Local"</formula1>
    </dataValidation>
    <dataValidation type="list" allowBlank="1" showInputMessage="1" showErrorMessage="1" prompt="Select type" sqref="E335:F335 I335:J335 M335:N335 Q335:R335 Q353:R353 M353:N353 I353:J353 E353:F353" xr:uid="{1632EC39-344D-6240-BF07-01105D2DE70E}">
      <formula1>"Innovative practice, Innovative product, Innovative technology "</formula1>
    </dataValidation>
    <dataValidation type="list" allowBlank="1" showInputMessage="1" showErrorMessage="1" prompt="Select status" sqref="J333 N333 F333 R333 J342 N342 F342 R342" xr:uid="{6F7A7F5C-1A3F-D447-BE1E-D0DF370B9F18}">
      <formula1>"No innovative practices, Undertaking innovative practices, Completed innovation practices"</formula1>
    </dataValidation>
    <dataValidation type="list" allowBlank="1" showInputMessage="1" showErrorMessage="1" prompt="Select integration level" sqref="R331:S331 N331:O331" xr:uid="{4721CC19-47B9-024B-B6C5-23E937A1FE29}">
      <formula1>"Innovation rolled out, Innovation accelerated, Innovation scaled-up, Innovation replicated"</formula1>
    </dataValidation>
    <dataValidation type="list" allowBlank="1" showInputMessage="1" showErrorMessage="1" prompt="Select integration level" sqref="P331 H331 L331" xr:uid="{6BA19F1F-D590-A344-9186-F769D1DDA0C9}">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1" xr:uid="{96579AC2-751F-4640-BC9E-2CBACB97410A}">
      <formula1>"Regional, National, Subnational, Community"</formula1>
    </dataValidation>
    <dataValidation type="list" allowBlank="1" showInputMessage="1" showErrorMessage="1" prompt="Select sector" sqref="Q333 E333 I333 M333 Q342 E342 I342 M342" xr:uid="{F99545FB-E4A1-284A-ABBC-B469DFFA81E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5 G335 O333 G333 K333 S333 K335 O335 S353 O353 O342 G342 K342 S342 K353 G353" xr:uid="{737B71D3-FEC5-4D40-8383-8656E58B8987}">
      <formula1>"5: Very effective, 4: Effective, 3: Moderately effective, 2: Partially effective, 1: Ineffective"</formula1>
    </dataValidation>
    <dataValidation type="list" allowBlank="1" showInputMessage="1" showErrorMessage="1" prompt="Select integration level" sqref="I331 M331 Q331" xr:uid="{31F40CD9-E8F0-744C-96E8-674098C56C4E}">
      <formula1>"Regional, National, Sub-national, Community"</formula1>
    </dataValidation>
    <dataValidation type="list" allowBlank="1" showInputMessage="1" showErrorMessage="1" sqref="J331:K331" xr:uid="{50EA17C1-7F98-2B44-ABFA-ABEAB695B56F}">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3 L333 P333 D342 L342 P342" xr:uid="{681020FB-2620-754B-A4F6-FD587C3309F8}">
      <formula1>0</formula1>
      <formula2>999999999999</formula2>
    </dataValidation>
    <dataValidation type="list" allowBlank="1" showInputMessage="1" showErrorMessage="1" sqref="D331" xr:uid="{516FC6D2-6E9B-2648-B78C-5EF6F45EE591}">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3 H342" xr:uid="{EBB1884B-F892-0F49-9BB2-E2E1F03CA9C4}">
      <formula1>0</formula1>
      <formula2>999999999999</formula2>
    </dataValidation>
    <dataValidation type="whole" allowBlank="1" showInputMessage="1" showErrorMessage="1" error="Please enter a number here" prompt="Enter number of key findings" sqref="D335 H335 L335 P335 P353 L353 H353 D353" xr:uid="{E8768921-BF07-C943-A958-4D63E9F3FF20}">
      <formula1>0</formula1>
      <formula2>999999999</formula2>
    </dataValidation>
    <dataValidation type="list" allowBlank="1" showInputMessage="1" showErrorMessage="1" errorTitle="Invalid data" error="Please enter a number between 0 and 100" prompt="Enter a percentage using the drop down menu" sqref="Q70 E70 I70 M70" xr:uid="{91E5AA85-B27D-AF43-AD9F-34575D89EC23}">
      <formula1>"20% to 39%, 40% to 60%, 61% to 80%"</formula1>
    </dataValidation>
    <dataValidation type="list" allowBlank="1" showInputMessage="1" showErrorMessage="1" prompt="Select integration level" sqref="F331:G331" xr:uid="{3A5229F2-8CAC-384B-9691-8125BFFDE28A}">
      <formula1>"Innovation rolled out,Innovation accelerated, Innovation scaled-up, Innovation replicated"</formula1>
    </dataValidation>
  </dataValidations>
  <hyperlinks>
    <hyperlink ref="B8" r:id="rId1" xr:uid="{317CA285-8F55-B14D-B615-55369E5CE7D1}"/>
  </hyperlinks>
  <pageMargins left="0.7" right="0.7" top="0.75" bottom="0.75" header="0.3" footer="0.3"/>
  <pageSetup paperSize="8" scale="33" fitToHeight="0" orientation="landscape" cellComments="asDisplayed" r:id="rId2"/>
  <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217275-C20D-D146-8EB1-B3D3AA168687}">
  <dimension ref="A4:CE117"/>
  <sheetViews>
    <sheetView zoomScale="70" zoomScaleNormal="70" workbookViewId="0">
      <selection activeCell="D8" sqref="D8"/>
    </sheetView>
  </sheetViews>
  <sheetFormatPr defaultColWidth="10.85546875" defaultRowHeight="15"/>
  <cols>
    <col min="1" max="1" width="31.85546875" customWidth="1"/>
    <col min="2" max="2" width="24.85546875" customWidth="1"/>
    <col min="3" max="3" width="18.140625" customWidth="1"/>
    <col min="4" max="4" width="18.42578125" customWidth="1"/>
    <col min="5" max="5" width="12.42578125" customWidth="1"/>
    <col min="6" max="7" width="24.5703125" customWidth="1"/>
    <col min="8" max="8" width="31.85546875" customWidth="1"/>
    <col min="9" max="9" width="24.85546875" customWidth="1"/>
    <col min="10" max="10" width="18.140625" customWidth="1"/>
    <col min="11" max="11" width="18.42578125" customWidth="1"/>
    <col min="12" max="12" width="12.42578125" customWidth="1"/>
    <col min="13" max="13" width="24.5703125" customWidth="1"/>
    <col min="15" max="15" width="31.85546875" customWidth="1"/>
    <col min="16" max="16" width="24.85546875" customWidth="1"/>
    <col min="17" max="17" width="18.140625" customWidth="1"/>
    <col min="18" max="18" width="18.42578125" customWidth="1"/>
    <col min="19" max="19" width="16.140625" customWidth="1"/>
    <col min="20" max="20" width="24.5703125" customWidth="1"/>
    <col min="22" max="22" width="31.85546875" customWidth="1"/>
    <col min="23" max="23" width="24.85546875" customWidth="1"/>
    <col min="24" max="24" width="18.140625" customWidth="1"/>
    <col min="25" max="25" width="18.42578125" customWidth="1"/>
    <col min="26" max="26" width="12.42578125" customWidth="1"/>
    <col min="27" max="27" width="24.5703125" customWidth="1"/>
    <col min="29" max="29" width="31.85546875" customWidth="1"/>
    <col min="30" max="30" width="24.85546875" customWidth="1"/>
    <col min="31" max="31" width="18.140625" customWidth="1"/>
    <col min="32" max="32" width="18.42578125" customWidth="1"/>
    <col min="33" max="33" width="12.42578125" customWidth="1"/>
    <col min="34" max="34" width="24.5703125" customWidth="1"/>
    <col min="36" max="36" width="31.85546875" customWidth="1"/>
    <col min="37" max="37" width="24.85546875" customWidth="1"/>
    <col min="38" max="38" width="18.140625" customWidth="1"/>
    <col min="39" max="39" width="18.42578125" customWidth="1"/>
    <col min="40" max="40" width="12.42578125" customWidth="1"/>
    <col min="41" max="41" width="24.5703125" customWidth="1"/>
    <col min="43" max="43" width="31.85546875" customWidth="1"/>
    <col min="44" max="44" width="24.85546875" customWidth="1"/>
    <col min="45" max="45" width="18.140625" customWidth="1"/>
    <col min="46" max="46" width="18.42578125" customWidth="1"/>
    <col min="47" max="47" width="12.42578125" customWidth="1"/>
    <col min="48" max="48" width="24.5703125" customWidth="1"/>
    <col min="50" max="50" width="31.85546875" customWidth="1"/>
    <col min="51" max="51" width="24.85546875" customWidth="1"/>
    <col min="52" max="52" width="18.140625" customWidth="1"/>
    <col min="53" max="53" width="18.42578125" customWidth="1"/>
    <col min="54" max="54" width="12.42578125" customWidth="1"/>
    <col min="55" max="55" width="24.5703125" customWidth="1"/>
    <col min="57" max="57" width="31.85546875" customWidth="1"/>
    <col min="58" max="58" width="24.85546875" customWidth="1"/>
    <col min="59" max="59" width="18.140625" customWidth="1"/>
    <col min="60" max="60" width="18.42578125" customWidth="1"/>
    <col min="61" max="61" width="12.42578125" customWidth="1"/>
    <col min="62" max="62" width="24.5703125" customWidth="1"/>
    <col min="64" max="64" width="31.85546875" customWidth="1"/>
    <col min="65" max="65" width="24.85546875" customWidth="1"/>
    <col min="66" max="66" width="18.140625" customWidth="1"/>
    <col min="67" max="67" width="18.42578125" customWidth="1"/>
    <col min="68" max="68" width="12.42578125" customWidth="1"/>
    <col min="69" max="69" width="24.5703125" customWidth="1"/>
    <col min="71" max="71" width="31.85546875" customWidth="1"/>
    <col min="72" max="72" width="24.85546875" customWidth="1"/>
    <col min="73" max="73" width="18.140625" customWidth="1"/>
    <col min="74" max="74" width="18.42578125" customWidth="1"/>
    <col min="75" max="75" width="12.42578125" customWidth="1"/>
    <col min="76" max="76" width="24.5703125" customWidth="1"/>
    <col min="78" max="78" width="31.85546875" customWidth="1"/>
    <col min="79" max="79" width="24.85546875" customWidth="1"/>
    <col min="80" max="80" width="18.140625" customWidth="1"/>
    <col min="81" max="81" width="18.42578125" customWidth="1"/>
    <col min="82" max="82" width="12.42578125" customWidth="1"/>
    <col min="83" max="83" width="24.5703125" customWidth="1"/>
  </cols>
  <sheetData>
    <row r="4" spans="1:83" ht="32.1" customHeight="1">
      <c r="A4" s="1123" t="s">
        <v>511</v>
      </c>
      <c r="B4" s="1123"/>
      <c r="C4" s="1123"/>
      <c r="D4" s="1123"/>
      <c r="E4" s="1123"/>
      <c r="F4" s="1123"/>
      <c r="G4" s="486"/>
      <c r="H4" s="1123" t="s">
        <v>1002</v>
      </c>
      <c r="I4" s="1123"/>
      <c r="J4" s="1123"/>
      <c r="K4" s="1123"/>
      <c r="L4" s="1123"/>
      <c r="M4" s="1123"/>
      <c r="O4" s="1123" t="s">
        <v>968</v>
      </c>
      <c r="P4" s="1123"/>
      <c r="Q4" s="1123"/>
      <c r="R4" s="1123"/>
      <c r="S4" s="1123"/>
      <c r="T4" s="1123"/>
      <c r="V4" s="1123" t="s">
        <v>1001</v>
      </c>
      <c r="W4" s="1123"/>
      <c r="X4" s="1123"/>
      <c r="Y4" s="1123"/>
      <c r="Z4" s="1123"/>
      <c r="AA4" s="1123"/>
      <c r="AC4" s="1195" t="s">
        <v>1021</v>
      </c>
      <c r="AD4" s="1195"/>
      <c r="AE4" s="1195"/>
      <c r="AF4" s="1195"/>
      <c r="AG4" s="1195"/>
      <c r="AH4" s="1195"/>
      <c r="AJ4" s="1195" t="s">
        <v>1022</v>
      </c>
      <c r="AK4" s="1195"/>
      <c r="AL4" s="1195"/>
      <c r="AM4" s="1195"/>
      <c r="AN4" s="1195"/>
      <c r="AO4" s="1195"/>
      <c r="AQ4" s="1196" t="s">
        <v>1104</v>
      </c>
      <c r="AR4" s="1196"/>
      <c r="AS4" s="1196"/>
      <c r="AT4" s="1196"/>
      <c r="AU4" s="1196"/>
      <c r="AV4" s="1196"/>
      <c r="AX4" s="1123" t="s">
        <v>1105</v>
      </c>
      <c r="AY4" s="1123"/>
      <c r="AZ4" s="1123"/>
      <c r="BA4" s="1123"/>
      <c r="BB4" s="1123"/>
      <c r="BC4" s="1123"/>
      <c r="BE4" s="1123" t="s">
        <v>1023</v>
      </c>
      <c r="BF4" s="1123"/>
      <c r="BG4" s="1123"/>
      <c r="BH4" s="1123"/>
      <c r="BI4" s="1123"/>
      <c r="BJ4" s="1123"/>
      <c r="BL4" s="1196" t="s">
        <v>1106</v>
      </c>
      <c r="BM4" s="1196"/>
      <c r="BN4" s="1196"/>
      <c r="BO4" s="1196"/>
      <c r="BP4" s="1196"/>
      <c r="BQ4" s="1196"/>
      <c r="BS4" s="1123" t="s">
        <v>1107</v>
      </c>
      <c r="BT4" s="1123"/>
      <c r="BU4" s="1123"/>
      <c r="BV4" s="1123"/>
      <c r="BW4" s="1123"/>
      <c r="BX4" s="1123"/>
      <c r="BZ4" s="1123" t="s">
        <v>1108</v>
      </c>
      <c r="CA4" s="1123"/>
      <c r="CB4" s="1123"/>
      <c r="CC4" s="1123"/>
      <c r="CD4" s="1123"/>
      <c r="CE4" s="1123"/>
    </row>
    <row r="5" spans="1:83" ht="15.75" thickBot="1"/>
    <row r="6" spans="1:83" ht="15.95" customHeight="1" thickBot="1">
      <c r="A6" s="1122" t="s">
        <v>820</v>
      </c>
      <c r="B6" s="1122" t="s">
        <v>821</v>
      </c>
      <c r="C6" s="926" t="s">
        <v>298</v>
      </c>
      <c r="D6" s="926"/>
      <c r="E6" s="926"/>
      <c r="F6" s="927"/>
      <c r="G6" s="474"/>
      <c r="H6" s="1122" t="s">
        <v>820</v>
      </c>
      <c r="I6" s="1122" t="s">
        <v>821</v>
      </c>
      <c r="J6" s="926" t="s">
        <v>298</v>
      </c>
      <c r="K6" s="926"/>
      <c r="L6" s="926"/>
      <c r="M6" s="927"/>
      <c r="O6" s="1122" t="s">
        <v>820</v>
      </c>
      <c r="P6" s="1122" t="s">
        <v>821</v>
      </c>
      <c r="Q6" s="926" t="s">
        <v>298</v>
      </c>
      <c r="R6" s="926"/>
      <c r="S6" s="926"/>
      <c r="T6" s="927"/>
      <c r="V6" s="1122" t="s">
        <v>820</v>
      </c>
      <c r="W6" s="1122" t="s">
        <v>821</v>
      </c>
      <c r="X6" s="926" t="s">
        <v>298</v>
      </c>
      <c r="Y6" s="926"/>
      <c r="Z6" s="926"/>
      <c r="AA6" s="927"/>
      <c r="AC6" s="1122" t="s">
        <v>820</v>
      </c>
      <c r="AD6" s="1122" t="s">
        <v>821</v>
      </c>
      <c r="AE6" s="926" t="s">
        <v>298</v>
      </c>
      <c r="AF6" s="926"/>
      <c r="AG6" s="926"/>
      <c r="AH6" s="927"/>
      <c r="AJ6" s="1122" t="s">
        <v>820</v>
      </c>
      <c r="AK6" s="1122" t="s">
        <v>821</v>
      </c>
      <c r="AL6" s="926" t="s">
        <v>298</v>
      </c>
      <c r="AM6" s="926"/>
      <c r="AN6" s="926"/>
      <c r="AO6" s="927"/>
      <c r="AQ6" s="1122" t="s">
        <v>820</v>
      </c>
      <c r="AR6" s="1122" t="s">
        <v>821</v>
      </c>
      <c r="AS6" s="926" t="s">
        <v>298</v>
      </c>
      <c r="AT6" s="926"/>
      <c r="AU6" s="926"/>
      <c r="AV6" s="927"/>
      <c r="AX6" s="1122" t="s">
        <v>820</v>
      </c>
      <c r="AY6" s="1122" t="s">
        <v>821</v>
      </c>
      <c r="AZ6" s="926" t="s">
        <v>298</v>
      </c>
      <c r="BA6" s="926"/>
      <c r="BB6" s="926"/>
      <c r="BC6" s="927"/>
      <c r="BE6" s="1122" t="s">
        <v>820</v>
      </c>
      <c r="BF6" s="1122" t="s">
        <v>821</v>
      </c>
      <c r="BG6" s="926" t="s">
        <v>298</v>
      </c>
      <c r="BH6" s="926"/>
      <c r="BI6" s="926"/>
      <c r="BJ6" s="927"/>
      <c r="BL6" s="1122" t="s">
        <v>820</v>
      </c>
      <c r="BM6" s="1122" t="s">
        <v>821</v>
      </c>
      <c r="BN6" s="926" t="s">
        <v>298</v>
      </c>
      <c r="BO6" s="926"/>
      <c r="BP6" s="926"/>
      <c r="BQ6" s="927"/>
      <c r="BS6" s="1122" t="s">
        <v>820</v>
      </c>
      <c r="BT6" s="1122" t="s">
        <v>821</v>
      </c>
      <c r="BU6" s="926" t="s">
        <v>298</v>
      </c>
      <c r="BV6" s="926"/>
      <c r="BW6" s="926"/>
      <c r="BX6" s="927"/>
      <c r="BZ6" s="1122" t="s">
        <v>820</v>
      </c>
      <c r="CA6" s="1122" t="s">
        <v>821</v>
      </c>
      <c r="CB6" s="926" t="s">
        <v>298</v>
      </c>
      <c r="CC6" s="926"/>
      <c r="CD6" s="926"/>
      <c r="CE6" s="927"/>
    </row>
    <row r="7" spans="1:83" ht="48.75" thickBot="1">
      <c r="A7" s="1122"/>
      <c r="B7" s="1122"/>
      <c r="C7" s="461"/>
      <c r="D7" s="344" t="s">
        <v>822</v>
      </c>
      <c r="E7" s="345" t="s">
        <v>823</v>
      </c>
      <c r="F7" s="346" t="s">
        <v>824</v>
      </c>
      <c r="G7" s="475"/>
      <c r="H7" s="1122"/>
      <c r="I7" s="1122"/>
      <c r="J7" s="461"/>
      <c r="K7" s="344" t="s">
        <v>822</v>
      </c>
      <c r="L7" s="345" t="s">
        <v>823</v>
      </c>
      <c r="M7" s="346" t="s">
        <v>824</v>
      </c>
      <c r="O7" s="1122"/>
      <c r="P7" s="1122"/>
      <c r="Q7" s="461"/>
      <c r="R7" s="344" t="s">
        <v>822</v>
      </c>
      <c r="S7" s="345" t="s">
        <v>823</v>
      </c>
      <c r="T7" s="346" t="s">
        <v>824</v>
      </c>
      <c r="V7" s="1122"/>
      <c r="W7" s="1122"/>
      <c r="X7" s="461"/>
      <c r="Y7" s="344" t="s">
        <v>822</v>
      </c>
      <c r="Z7" s="345" t="s">
        <v>823</v>
      </c>
      <c r="AA7" s="346" t="s">
        <v>824</v>
      </c>
      <c r="AC7" s="1122"/>
      <c r="AD7" s="1122"/>
      <c r="AE7" s="461"/>
      <c r="AF7" s="344" t="s">
        <v>822</v>
      </c>
      <c r="AG7" s="345" t="s">
        <v>823</v>
      </c>
      <c r="AH7" s="346" t="s">
        <v>824</v>
      </c>
      <c r="AJ7" s="1122"/>
      <c r="AK7" s="1122"/>
      <c r="AL7" s="461"/>
      <c r="AM7" s="344" t="s">
        <v>822</v>
      </c>
      <c r="AN7" s="345" t="s">
        <v>823</v>
      </c>
      <c r="AO7" s="346" t="s">
        <v>824</v>
      </c>
      <c r="AQ7" s="1122"/>
      <c r="AR7" s="1122"/>
      <c r="AS7" s="461"/>
      <c r="AT7" s="344" t="s">
        <v>822</v>
      </c>
      <c r="AU7" s="345" t="s">
        <v>823</v>
      </c>
      <c r="AV7" s="346" t="s">
        <v>824</v>
      </c>
      <c r="AX7" s="1122"/>
      <c r="AY7" s="1122"/>
      <c r="AZ7" s="461"/>
      <c r="BA7" s="344" t="s">
        <v>822</v>
      </c>
      <c r="BB7" s="345" t="s">
        <v>823</v>
      </c>
      <c r="BC7" s="346" t="s">
        <v>824</v>
      </c>
      <c r="BE7" s="1122"/>
      <c r="BF7" s="1122"/>
      <c r="BG7" s="461"/>
      <c r="BH7" s="344" t="s">
        <v>822</v>
      </c>
      <c r="BI7" s="345" t="s">
        <v>823</v>
      </c>
      <c r="BJ7" s="346" t="s">
        <v>824</v>
      </c>
      <c r="BL7" s="1122"/>
      <c r="BM7" s="1122"/>
      <c r="BN7" s="461"/>
      <c r="BO7" s="344" t="s">
        <v>822</v>
      </c>
      <c r="BP7" s="345" t="s">
        <v>823</v>
      </c>
      <c r="BQ7" s="346" t="s">
        <v>824</v>
      </c>
      <c r="BS7" s="1122"/>
      <c r="BT7" s="1122"/>
      <c r="BU7" s="461"/>
      <c r="BV7" s="344" t="s">
        <v>822</v>
      </c>
      <c r="BW7" s="345" t="s">
        <v>823</v>
      </c>
      <c r="BX7" s="346" t="s">
        <v>824</v>
      </c>
      <c r="BZ7" s="1122"/>
      <c r="CA7" s="1122"/>
      <c r="CB7" s="461"/>
      <c r="CC7" s="344" t="s">
        <v>822</v>
      </c>
      <c r="CD7" s="345" t="s">
        <v>823</v>
      </c>
      <c r="CE7" s="346" t="s">
        <v>824</v>
      </c>
    </row>
    <row r="8" spans="1:83">
      <c r="A8" s="1122"/>
      <c r="B8" s="1122"/>
      <c r="C8" s="351" t="s">
        <v>825</v>
      </c>
      <c r="D8" s="352">
        <v>25000</v>
      </c>
      <c r="E8" s="353">
        <v>600</v>
      </c>
      <c r="F8" s="354">
        <f>D8-E8</f>
        <v>24400</v>
      </c>
      <c r="G8" s="476"/>
      <c r="H8" s="1122"/>
      <c r="I8" s="1122"/>
      <c r="J8" s="351" t="s">
        <v>825</v>
      </c>
      <c r="K8" s="352">
        <v>52000</v>
      </c>
      <c r="L8" s="353"/>
      <c r="M8" s="354">
        <v>52000</v>
      </c>
      <c r="O8" s="1122"/>
      <c r="P8" s="1122"/>
      <c r="Q8" s="351" t="s">
        <v>825</v>
      </c>
      <c r="R8" s="352"/>
      <c r="S8" s="353"/>
      <c r="T8" s="354"/>
      <c r="V8" s="1122"/>
      <c r="W8" s="1122"/>
      <c r="X8" s="351" t="s">
        <v>825</v>
      </c>
      <c r="Y8" s="352"/>
      <c r="Z8" s="353"/>
      <c r="AA8" s="354"/>
      <c r="AC8" s="1122"/>
      <c r="AD8" s="1122"/>
      <c r="AE8" s="351" t="s">
        <v>825</v>
      </c>
      <c r="AF8" s="352"/>
      <c r="AG8" s="353"/>
      <c r="AH8" s="354"/>
      <c r="AJ8" s="1122"/>
      <c r="AK8" s="1122"/>
      <c r="AL8" s="351" t="s">
        <v>825</v>
      </c>
      <c r="AM8" s="352"/>
      <c r="AN8" s="353"/>
      <c r="AO8" s="354"/>
      <c r="AQ8" s="1122"/>
      <c r="AR8" s="1122"/>
      <c r="AS8" s="351" t="s">
        <v>825</v>
      </c>
      <c r="AT8" s="352"/>
      <c r="AU8" s="353"/>
      <c r="AV8" s="354"/>
      <c r="AX8" s="1122"/>
      <c r="AY8" s="1122"/>
      <c r="AZ8" s="351" t="s">
        <v>825</v>
      </c>
      <c r="BA8" s="352"/>
      <c r="BB8" s="353"/>
      <c r="BC8" s="354"/>
      <c r="BE8" s="1122"/>
      <c r="BF8" s="1122"/>
      <c r="BG8" s="351" t="s">
        <v>825</v>
      </c>
      <c r="BH8" s="352"/>
      <c r="BI8" s="353"/>
      <c r="BJ8" s="354"/>
      <c r="BL8" s="1122"/>
      <c r="BM8" s="1122"/>
      <c r="BN8" s="351" t="s">
        <v>825</v>
      </c>
      <c r="BO8" s="352"/>
      <c r="BP8" s="353"/>
      <c r="BQ8" s="354"/>
      <c r="BS8" s="1122"/>
      <c r="BT8" s="1122"/>
      <c r="BU8" s="351" t="s">
        <v>825</v>
      </c>
      <c r="BV8" s="352"/>
      <c r="BW8" s="353"/>
      <c r="BX8" s="354"/>
      <c r="BZ8" s="1122"/>
      <c r="CA8" s="1122"/>
      <c r="CB8" s="351" t="s">
        <v>825</v>
      </c>
      <c r="CC8" s="352"/>
      <c r="CD8" s="353"/>
      <c r="CE8" s="354"/>
    </row>
    <row r="9" spans="1:83">
      <c r="A9" s="1122"/>
      <c r="B9" s="1122"/>
      <c r="C9" s="357" t="s">
        <v>826</v>
      </c>
      <c r="D9" s="358">
        <v>0.5</v>
      </c>
      <c r="E9" s="358">
        <v>0.5</v>
      </c>
      <c r="F9" s="358">
        <v>0.5</v>
      </c>
      <c r="G9" s="477"/>
      <c r="H9" s="1122"/>
      <c r="I9" s="1122"/>
      <c r="J9" s="357" t="s">
        <v>826</v>
      </c>
      <c r="K9" s="358">
        <v>0.5</v>
      </c>
      <c r="L9" s="358"/>
      <c r="M9" s="359">
        <v>0.5</v>
      </c>
      <c r="O9" s="1122"/>
      <c r="P9" s="1122"/>
      <c r="Q9" s="357" t="s">
        <v>826</v>
      </c>
      <c r="R9" s="358"/>
      <c r="S9" s="358"/>
      <c r="T9" s="359"/>
      <c r="V9" s="1122"/>
      <c r="W9" s="1122"/>
      <c r="X9" s="357" t="s">
        <v>826</v>
      </c>
      <c r="Y9" s="358"/>
      <c r="Z9" s="358"/>
      <c r="AA9" s="359"/>
      <c r="AC9" s="1122"/>
      <c r="AD9" s="1122"/>
      <c r="AE9" s="357" t="s">
        <v>826</v>
      </c>
      <c r="AF9" s="358"/>
      <c r="AG9" s="358"/>
      <c r="AH9" s="359"/>
      <c r="AJ9" s="1122"/>
      <c r="AK9" s="1122"/>
      <c r="AL9" s="357" t="s">
        <v>826</v>
      </c>
      <c r="AM9" s="358"/>
      <c r="AN9" s="358"/>
      <c r="AO9" s="359"/>
      <c r="AQ9" s="1122"/>
      <c r="AR9" s="1122"/>
      <c r="AS9" s="357" t="s">
        <v>826</v>
      </c>
      <c r="AT9" s="358"/>
      <c r="AU9" s="358"/>
      <c r="AV9" s="359"/>
      <c r="AX9" s="1122"/>
      <c r="AY9" s="1122"/>
      <c r="AZ9" s="357" t="s">
        <v>826</v>
      </c>
      <c r="BA9" s="358"/>
      <c r="BB9" s="358"/>
      <c r="BC9" s="359"/>
      <c r="BE9" s="1122"/>
      <c r="BF9" s="1122"/>
      <c r="BG9" s="357" t="s">
        <v>826</v>
      </c>
      <c r="BH9" s="358"/>
      <c r="BI9" s="358"/>
      <c r="BJ9" s="359"/>
      <c r="BL9" s="1122"/>
      <c r="BM9" s="1122"/>
      <c r="BN9" s="357" t="s">
        <v>826</v>
      </c>
      <c r="BO9" s="358"/>
      <c r="BP9" s="358"/>
      <c r="BQ9" s="359"/>
      <c r="BS9" s="1122"/>
      <c r="BT9" s="1122"/>
      <c r="BU9" s="357" t="s">
        <v>826</v>
      </c>
      <c r="BV9" s="358"/>
      <c r="BW9" s="358"/>
      <c r="BX9" s="359"/>
      <c r="BZ9" s="1122"/>
      <c r="CA9" s="1122"/>
      <c r="CB9" s="357" t="s">
        <v>826</v>
      </c>
      <c r="CC9" s="358"/>
      <c r="CD9" s="358"/>
      <c r="CE9" s="359"/>
    </row>
    <row r="10" spans="1:83" ht="15.75" thickBot="1">
      <c r="A10" s="1122"/>
      <c r="B10" s="1122"/>
      <c r="C10" s="357" t="s">
        <v>827</v>
      </c>
      <c r="D10" s="358">
        <v>0.2</v>
      </c>
      <c r="E10" s="358">
        <v>0.2</v>
      </c>
      <c r="F10" s="358">
        <v>0.2</v>
      </c>
      <c r="G10" s="477"/>
      <c r="H10" s="1122"/>
      <c r="I10" s="1122"/>
      <c r="J10" s="357" t="s">
        <v>827</v>
      </c>
      <c r="K10" s="469">
        <v>0.1</v>
      </c>
      <c r="L10" s="469"/>
      <c r="M10" s="470">
        <v>0.1</v>
      </c>
      <c r="O10" s="1122"/>
      <c r="P10" s="1122"/>
      <c r="Q10" s="357" t="s">
        <v>827</v>
      </c>
      <c r="R10" s="469"/>
      <c r="S10" s="469"/>
      <c r="T10" s="470"/>
      <c r="V10" s="1122"/>
      <c r="W10" s="1122"/>
      <c r="X10" s="357" t="s">
        <v>827</v>
      </c>
      <c r="Y10" s="469"/>
      <c r="Z10" s="469"/>
      <c r="AA10" s="470"/>
      <c r="AC10" s="1122"/>
      <c r="AD10" s="1122"/>
      <c r="AE10" s="357" t="s">
        <v>827</v>
      </c>
      <c r="AF10" s="469"/>
      <c r="AG10" s="469"/>
      <c r="AH10" s="470"/>
      <c r="AJ10" s="1122"/>
      <c r="AK10" s="1122"/>
      <c r="AL10" s="357" t="s">
        <v>827</v>
      </c>
      <c r="AM10" s="469"/>
      <c r="AN10" s="469"/>
      <c r="AO10" s="470"/>
      <c r="AQ10" s="1122"/>
      <c r="AR10" s="1122"/>
      <c r="AS10" s="357" t="s">
        <v>827</v>
      </c>
      <c r="AT10" s="469"/>
      <c r="AU10" s="469"/>
      <c r="AV10" s="470"/>
      <c r="AX10" s="1122"/>
      <c r="AY10" s="1122"/>
      <c r="AZ10" s="357" t="s">
        <v>827</v>
      </c>
      <c r="BA10" s="469"/>
      <c r="BB10" s="469"/>
      <c r="BC10" s="470"/>
      <c r="BE10" s="1122"/>
      <c r="BF10" s="1122"/>
      <c r="BG10" s="357" t="s">
        <v>827</v>
      </c>
      <c r="BH10" s="469"/>
      <c r="BI10" s="469"/>
      <c r="BJ10" s="470"/>
      <c r="BL10" s="1122"/>
      <c r="BM10" s="1122"/>
      <c r="BN10" s="357" t="s">
        <v>827</v>
      </c>
      <c r="BO10" s="469"/>
      <c r="BP10" s="469"/>
      <c r="BQ10" s="470"/>
      <c r="BS10" s="1122"/>
      <c r="BT10" s="1122"/>
      <c r="BU10" s="357" t="s">
        <v>827</v>
      </c>
      <c r="BV10" s="469"/>
      <c r="BW10" s="469"/>
      <c r="BX10" s="470"/>
      <c r="BZ10" s="1122"/>
      <c r="CA10" s="1122"/>
      <c r="CB10" s="357" t="s">
        <v>827</v>
      </c>
      <c r="CC10" s="469"/>
      <c r="CD10" s="469"/>
      <c r="CE10" s="470"/>
    </row>
    <row r="11" spans="1:83">
      <c r="A11" s="471"/>
      <c r="B11" s="471"/>
      <c r="C11" s="472"/>
      <c r="D11" s="473"/>
      <c r="E11" s="473"/>
      <c r="F11" s="473"/>
      <c r="G11" s="477"/>
      <c r="H11" s="471"/>
      <c r="I11" s="471"/>
      <c r="J11" s="472"/>
      <c r="K11" s="473"/>
      <c r="L11" s="473"/>
      <c r="M11" s="473"/>
      <c r="O11" s="471"/>
      <c r="P11" s="471"/>
      <c r="Q11" s="472"/>
      <c r="R11" s="473"/>
      <c r="S11" s="473"/>
      <c r="T11" s="473"/>
      <c r="V11" s="471"/>
      <c r="W11" s="471"/>
      <c r="X11" s="472"/>
      <c r="Y11" s="473"/>
      <c r="Z11" s="473"/>
      <c r="AA11" s="473"/>
      <c r="AC11" s="471"/>
      <c r="AD11" s="471"/>
      <c r="AE11" s="472"/>
      <c r="AF11" s="473"/>
      <c r="AG11" s="473"/>
      <c r="AH11" s="473"/>
      <c r="AJ11" s="471"/>
      <c r="AK11" s="471"/>
      <c r="AL11" s="472"/>
      <c r="AM11" s="473"/>
      <c r="AN11" s="473"/>
      <c r="AO11" s="473"/>
      <c r="AQ11" s="471"/>
      <c r="AR11" s="471"/>
      <c r="AS11" s="472"/>
      <c r="AT11" s="473"/>
      <c r="AU11" s="473"/>
      <c r="AV11" s="473"/>
      <c r="AX11" s="471"/>
      <c r="AY11" s="471"/>
      <c r="AZ11" s="472"/>
      <c r="BA11" s="473"/>
      <c r="BB11" s="473"/>
      <c r="BC11" s="473"/>
      <c r="BE11" s="471"/>
      <c r="BF11" s="471"/>
      <c r="BG11" s="472"/>
      <c r="BH11" s="473"/>
      <c r="BI11" s="473"/>
      <c r="BJ11" s="473"/>
      <c r="BL11" s="471"/>
      <c r="BM11" s="471"/>
      <c r="BN11" s="472"/>
      <c r="BO11" s="473"/>
      <c r="BP11" s="473"/>
      <c r="BQ11" s="473"/>
      <c r="BS11" s="471"/>
      <c r="BT11" s="471"/>
      <c r="BU11" s="472"/>
      <c r="BV11" s="473"/>
      <c r="BW11" s="473"/>
      <c r="BX11" s="473"/>
      <c r="BZ11" s="471"/>
      <c r="CA11" s="471"/>
      <c r="CB11" s="472"/>
      <c r="CC11" s="473"/>
      <c r="CD11" s="473"/>
      <c r="CE11" s="473"/>
    </row>
    <row r="12" spans="1:83" ht="15.75" thickBot="1">
      <c r="A12" s="487"/>
      <c r="B12" s="487"/>
      <c r="C12" s="472"/>
      <c r="D12" s="477"/>
      <c r="E12" s="477"/>
      <c r="F12" s="477"/>
      <c r="G12" s="477"/>
      <c r="H12" s="487"/>
      <c r="I12" s="487"/>
      <c r="J12" s="472"/>
      <c r="K12" s="477"/>
      <c r="L12" s="477"/>
      <c r="M12" s="477"/>
      <c r="O12" s="487"/>
      <c r="P12" s="487"/>
      <c r="Q12" s="472"/>
      <c r="R12" s="477"/>
      <c r="S12" s="477"/>
      <c r="T12" s="477"/>
      <c r="V12" s="487"/>
      <c r="W12" s="487"/>
      <c r="X12" s="472"/>
      <c r="Y12" s="477"/>
      <c r="Z12" s="477"/>
      <c r="AA12" s="477"/>
      <c r="AC12" s="487"/>
      <c r="AD12" s="487"/>
      <c r="AE12" s="472"/>
      <c r="AF12" s="477"/>
      <c r="AG12" s="477"/>
      <c r="AH12" s="477"/>
      <c r="AJ12" s="487"/>
      <c r="AK12" s="487"/>
      <c r="AL12" s="472"/>
      <c r="AM12" s="477"/>
      <c r="AN12" s="477"/>
      <c r="AO12" s="477"/>
      <c r="AQ12" s="487"/>
      <c r="AR12" s="487"/>
      <c r="AS12" s="472"/>
      <c r="AT12" s="477"/>
      <c r="AU12" s="477"/>
      <c r="AV12" s="477"/>
      <c r="AX12" s="487"/>
      <c r="AY12" s="487"/>
      <c r="AZ12" s="472"/>
      <c r="BA12" s="477"/>
      <c r="BB12" s="477"/>
      <c r="BC12" s="477"/>
      <c r="BE12" s="487"/>
      <c r="BF12" s="487"/>
      <c r="BG12" s="472"/>
      <c r="BH12" s="477"/>
      <c r="BI12" s="477"/>
      <c r="BJ12" s="477"/>
      <c r="BL12" s="487"/>
      <c r="BM12" s="487"/>
      <c r="BN12" s="472"/>
      <c r="BO12" s="477"/>
      <c r="BP12" s="477"/>
      <c r="BQ12" s="477"/>
      <c r="BS12" s="487"/>
      <c r="BT12" s="487"/>
      <c r="BU12" s="472"/>
      <c r="BV12" s="477"/>
      <c r="BW12" s="477"/>
      <c r="BX12" s="477"/>
      <c r="BZ12" s="487"/>
      <c r="CA12" s="487"/>
      <c r="CB12" s="472"/>
      <c r="CC12" s="477"/>
      <c r="CD12" s="477"/>
      <c r="CE12" s="477"/>
    </row>
    <row r="13" spans="1:83" ht="15.75" thickBot="1">
      <c r="A13" s="549"/>
      <c r="B13" s="1119" t="s">
        <v>298</v>
      </c>
      <c r="C13" s="1120"/>
      <c r="D13" s="1120"/>
      <c r="E13" s="1120"/>
      <c r="F13" s="1121"/>
      <c r="G13" s="477"/>
      <c r="H13" s="549"/>
      <c r="I13" s="1119" t="s">
        <v>298</v>
      </c>
      <c r="J13" s="1120"/>
      <c r="K13" s="1120"/>
      <c r="L13" s="1120"/>
      <c r="M13" s="1121"/>
      <c r="O13" s="549"/>
      <c r="P13" s="1119" t="s">
        <v>298</v>
      </c>
      <c r="Q13" s="1120"/>
      <c r="R13" s="1120"/>
      <c r="S13" s="1120"/>
      <c r="T13" s="1121"/>
      <c r="V13" s="549"/>
      <c r="W13" s="1119" t="s">
        <v>298</v>
      </c>
      <c r="X13" s="1120"/>
      <c r="Y13" s="1120"/>
      <c r="Z13" s="1120"/>
      <c r="AA13" s="1121"/>
      <c r="AC13" s="549"/>
      <c r="AD13" s="1119" t="s">
        <v>298</v>
      </c>
      <c r="AE13" s="1120"/>
      <c r="AF13" s="1120"/>
      <c r="AG13" s="1120"/>
      <c r="AH13" s="1121"/>
      <c r="AJ13" s="549"/>
      <c r="AK13" s="1119" t="s">
        <v>298</v>
      </c>
      <c r="AL13" s="1120"/>
      <c r="AM13" s="1120"/>
      <c r="AN13" s="1120"/>
      <c r="AO13" s="1121"/>
      <c r="AQ13" s="549"/>
      <c r="AR13" s="1119" t="s">
        <v>298</v>
      </c>
      <c r="AS13" s="1120"/>
      <c r="AT13" s="1120"/>
      <c r="AU13" s="1120"/>
      <c r="AV13" s="1121"/>
      <c r="AX13" s="549"/>
      <c r="AY13" s="1119" t="s">
        <v>298</v>
      </c>
      <c r="AZ13" s="1120"/>
      <c r="BA13" s="1120"/>
      <c r="BB13" s="1120"/>
      <c r="BC13" s="1121"/>
      <c r="BE13" s="549"/>
      <c r="BF13" s="1119" t="s">
        <v>298</v>
      </c>
      <c r="BG13" s="1120"/>
      <c r="BH13" s="1120"/>
      <c r="BI13" s="1120"/>
      <c r="BJ13" s="1121"/>
      <c r="BL13" s="549"/>
      <c r="BM13" s="1119" t="s">
        <v>298</v>
      </c>
      <c r="BN13" s="1120"/>
      <c r="BO13" s="1120"/>
      <c r="BP13" s="1120"/>
      <c r="BQ13" s="1121"/>
      <c r="BS13" s="549"/>
      <c r="BT13" s="1119" t="s">
        <v>298</v>
      </c>
      <c r="BU13" s="1120"/>
      <c r="BV13" s="1120"/>
      <c r="BW13" s="1120"/>
      <c r="BX13" s="1121"/>
      <c r="BZ13" s="549"/>
      <c r="CA13" s="1119" t="s">
        <v>298</v>
      </c>
      <c r="CB13" s="1120"/>
      <c r="CC13" s="1120"/>
      <c r="CD13" s="1120"/>
      <c r="CE13" s="1121"/>
    </row>
    <row r="14" spans="1:83">
      <c r="A14" s="1126" t="s">
        <v>828</v>
      </c>
      <c r="B14" s="1129" t="s">
        <v>829</v>
      </c>
      <c r="C14" s="553"/>
      <c r="D14" s="553"/>
      <c r="E14" s="553"/>
      <c r="F14" s="554"/>
      <c r="H14" s="1126" t="s">
        <v>828</v>
      </c>
      <c r="I14" s="1129" t="s">
        <v>829</v>
      </c>
      <c r="J14" s="553"/>
      <c r="K14" s="553"/>
      <c r="L14" s="553"/>
      <c r="M14" s="554"/>
      <c r="O14" s="1126" t="s">
        <v>828</v>
      </c>
      <c r="P14" s="1129" t="s">
        <v>829</v>
      </c>
      <c r="Q14" s="553"/>
      <c r="R14" s="553"/>
      <c r="S14" s="553"/>
      <c r="T14" s="554"/>
      <c r="V14" s="1126" t="s">
        <v>828</v>
      </c>
      <c r="W14" s="1129" t="s">
        <v>829</v>
      </c>
      <c r="X14" s="553"/>
      <c r="Y14" s="553"/>
      <c r="Z14" s="553"/>
      <c r="AA14" s="554"/>
      <c r="AC14" s="1126" t="s">
        <v>828</v>
      </c>
      <c r="AD14" s="1129" t="s">
        <v>829</v>
      </c>
      <c r="AE14" s="553"/>
      <c r="AF14" s="553"/>
      <c r="AG14" s="553"/>
      <c r="AH14" s="554"/>
      <c r="AJ14" s="1126" t="s">
        <v>828</v>
      </c>
      <c r="AK14" s="1129" t="s">
        <v>829</v>
      </c>
      <c r="AL14" s="553"/>
      <c r="AM14" s="553"/>
      <c r="AN14" s="553"/>
      <c r="AO14" s="554"/>
      <c r="AQ14" s="1126" t="s">
        <v>828</v>
      </c>
      <c r="AR14" s="1129" t="s">
        <v>829</v>
      </c>
      <c r="AS14" s="553"/>
      <c r="AT14" s="553"/>
      <c r="AU14" s="553"/>
      <c r="AV14" s="554"/>
      <c r="AX14" s="1126" t="s">
        <v>828</v>
      </c>
      <c r="AY14" s="1129" t="s">
        <v>829</v>
      </c>
      <c r="AZ14" s="553"/>
      <c r="BA14" s="553"/>
      <c r="BB14" s="553"/>
      <c r="BC14" s="554"/>
      <c r="BE14" s="1126" t="s">
        <v>828</v>
      </c>
      <c r="BF14" s="1129" t="s">
        <v>829</v>
      </c>
      <c r="BG14" s="553"/>
      <c r="BH14" s="553"/>
      <c r="BI14" s="553"/>
      <c r="BJ14" s="554"/>
      <c r="BL14" s="1126" t="s">
        <v>828</v>
      </c>
      <c r="BM14" s="1129" t="s">
        <v>829</v>
      </c>
      <c r="BN14" s="553"/>
      <c r="BO14" s="553"/>
      <c r="BP14" s="553"/>
      <c r="BQ14" s="554"/>
      <c r="BS14" s="1126" t="s">
        <v>828</v>
      </c>
      <c r="BT14" s="1129" t="s">
        <v>829</v>
      </c>
      <c r="BU14" s="553"/>
      <c r="BV14" s="553"/>
      <c r="BW14" s="553"/>
      <c r="BX14" s="554"/>
      <c r="BZ14" s="1126" t="s">
        <v>828</v>
      </c>
      <c r="CA14" s="1129" t="s">
        <v>829</v>
      </c>
      <c r="CB14" s="553"/>
      <c r="CC14" s="553"/>
      <c r="CD14" s="553"/>
      <c r="CE14" s="554"/>
    </row>
    <row r="15" spans="1:83" ht="48">
      <c r="A15" s="1127"/>
      <c r="B15" s="1130"/>
      <c r="C15" s="566" t="s">
        <v>830</v>
      </c>
      <c r="D15" s="566"/>
      <c r="E15" s="566" t="s">
        <v>831</v>
      </c>
      <c r="F15" s="571" t="s">
        <v>832</v>
      </c>
      <c r="H15" s="1127"/>
      <c r="I15" s="1130"/>
      <c r="J15" s="566" t="s">
        <v>830</v>
      </c>
      <c r="K15" s="566"/>
      <c r="L15" s="566" t="s">
        <v>831</v>
      </c>
      <c r="M15" s="571" t="s">
        <v>832</v>
      </c>
      <c r="O15" s="1127"/>
      <c r="P15" s="1130"/>
      <c r="Q15" s="566" t="s">
        <v>830</v>
      </c>
      <c r="R15" s="566"/>
      <c r="S15" s="566" t="s">
        <v>831</v>
      </c>
      <c r="T15" s="571" t="s">
        <v>832</v>
      </c>
      <c r="V15" s="1127"/>
      <c r="W15" s="1130"/>
      <c r="X15" s="566" t="s">
        <v>830</v>
      </c>
      <c r="Y15" s="566"/>
      <c r="Z15" s="566" t="s">
        <v>831</v>
      </c>
      <c r="AA15" s="571" t="s">
        <v>832</v>
      </c>
      <c r="AC15" s="1127"/>
      <c r="AD15" s="1130"/>
      <c r="AE15" s="566" t="s">
        <v>830</v>
      </c>
      <c r="AF15" s="566"/>
      <c r="AG15" s="566" t="s">
        <v>831</v>
      </c>
      <c r="AH15" s="571" t="s">
        <v>832</v>
      </c>
      <c r="AJ15" s="1127"/>
      <c r="AK15" s="1130"/>
      <c r="AL15" s="566" t="s">
        <v>830</v>
      </c>
      <c r="AM15" s="566"/>
      <c r="AN15" s="566" t="s">
        <v>831</v>
      </c>
      <c r="AO15" s="571" t="s">
        <v>832</v>
      </c>
      <c r="AQ15" s="1127"/>
      <c r="AR15" s="1130"/>
      <c r="AS15" s="566" t="s">
        <v>830</v>
      </c>
      <c r="AT15" s="566"/>
      <c r="AU15" s="566" t="s">
        <v>831</v>
      </c>
      <c r="AV15" s="571" t="s">
        <v>832</v>
      </c>
      <c r="AX15" s="1127"/>
      <c r="AY15" s="1130"/>
      <c r="AZ15" s="566" t="s">
        <v>830</v>
      </c>
      <c r="BA15" s="566"/>
      <c r="BB15" s="566" t="s">
        <v>831</v>
      </c>
      <c r="BC15" s="571" t="s">
        <v>832</v>
      </c>
      <c r="BE15" s="1127"/>
      <c r="BF15" s="1130"/>
      <c r="BG15" s="566" t="s">
        <v>830</v>
      </c>
      <c r="BH15" s="566"/>
      <c r="BI15" s="566" t="s">
        <v>831</v>
      </c>
      <c r="BJ15" s="571" t="s">
        <v>832</v>
      </c>
      <c r="BL15" s="1127"/>
      <c r="BM15" s="1130"/>
      <c r="BN15" s="566" t="s">
        <v>830</v>
      </c>
      <c r="BO15" s="566"/>
      <c r="BP15" s="566" t="s">
        <v>831</v>
      </c>
      <c r="BQ15" s="571" t="s">
        <v>832</v>
      </c>
      <c r="BS15" s="1127"/>
      <c r="BT15" s="1130"/>
      <c r="BU15" s="566" t="s">
        <v>830</v>
      </c>
      <c r="BV15" s="566"/>
      <c r="BW15" s="566" t="s">
        <v>831</v>
      </c>
      <c r="BX15" s="571" t="s">
        <v>832</v>
      </c>
      <c r="BZ15" s="1127"/>
      <c r="CA15" s="1130"/>
      <c r="CB15" s="566" t="s">
        <v>830</v>
      </c>
      <c r="CC15" s="566"/>
      <c r="CD15" s="566" t="s">
        <v>831</v>
      </c>
      <c r="CE15" s="571" t="s">
        <v>832</v>
      </c>
    </row>
    <row r="16" spans="1:83" ht="30">
      <c r="A16" s="1128"/>
      <c r="B16" s="1130"/>
      <c r="C16" s="567" t="s">
        <v>825</v>
      </c>
      <c r="D16" s="568">
        <v>100</v>
      </c>
      <c r="E16" s="568" t="s">
        <v>306</v>
      </c>
      <c r="F16" s="572" t="s">
        <v>953</v>
      </c>
      <c r="H16" s="1128"/>
      <c r="I16" s="1130"/>
      <c r="J16" s="567" t="s">
        <v>825</v>
      </c>
      <c r="K16" s="568"/>
      <c r="L16" s="568"/>
      <c r="M16" s="572"/>
      <c r="O16" s="1128"/>
      <c r="P16" s="1130"/>
      <c r="Q16" s="567" t="s">
        <v>825</v>
      </c>
      <c r="R16" s="568"/>
      <c r="S16" s="568"/>
      <c r="T16" s="572"/>
      <c r="V16" s="1128"/>
      <c r="W16" s="1130"/>
      <c r="X16" s="567" t="s">
        <v>825</v>
      </c>
      <c r="Y16" s="568"/>
      <c r="Z16" s="568"/>
      <c r="AA16" s="572"/>
      <c r="AC16" s="1128"/>
      <c r="AD16" s="1130"/>
      <c r="AE16" s="567" t="s">
        <v>825</v>
      </c>
      <c r="AF16" s="568"/>
      <c r="AG16" s="568"/>
      <c r="AH16" s="572"/>
      <c r="AJ16" s="1128"/>
      <c r="AK16" s="1130"/>
      <c r="AL16" s="567" t="s">
        <v>825</v>
      </c>
      <c r="AM16" s="568"/>
      <c r="AN16" s="568"/>
      <c r="AO16" s="572"/>
      <c r="AQ16" s="1128"/>
      <c r="AR16" s="1130"/>
      <c r="AS16" s="567" t="s">
        <v>825</v>
      </c>
      <c r="AT16" s="568"/>
      <c r="AU16" s="568"/>
      <c r="AV16" s="572"/>
      <c r="AX16" s="1128"/>
      <c r="AY16" s="1130"/>
      <c r="AZ16" s="567" t="s">
        <v>825</v>
      </c>
      <c r="BA16" s="568"/>
      <c r="BB16" s="568"/>
      <c r="BC16" s="572"/>
      <c r="BE16" s="1128"/>
      <c r="BF16" s="1130"/>
      <c r="BG16" s="567" t="s">
        <v>825</v>
      </c>
      <c r="BH16" s="568"/>
      <c r="BI16" s="568"/>
      <c r="BJ16" s="572"/>
      <c r="BL16" s="1128"/>
      <c r="BM16" s="1130"/>
      <c r="BN16" s="567" t="s">
        <v>825</v>
      </c>
      <c r="BO16" s="568"/>
      <c r="BP16" s="568"/>
      <c r="BQ16" s="572"/>
      <c r="BS16" s="1128"/>
      <c r="BT16" s="1130"/>
      <c r="BU16" s="567" t="s">
        <v>825</v>
      </c>
      <c r="BV16" s="568"/>
      <c r="BW16" s="568"/>
      <c r="BX16" s="572"/>
      <c r="BZ16" s="1128"/>
      <c r="CA16" s="1130"/>
      <c r="CB16" s="567" t="s">
        <v>825</v>
      </c>
      <c r="CC16" s="568"/>
      <c r="CD16" s="568"/>
      <c r="CE16" s="572"/>
    </row>
    <row r="17" spans="1:83" ht="15.95" customHeight="1">
      <c r="A17" s="1131" t="s">
        <v>834</v>
      </c>
      <c r="B17" s="206"/>
      <c r="C17" s="569" t="s">
        <v>833</v>
      </c>
      <c r="D17" s="570">
        <v>0.5</v>
      </c>
      <c r="E17" s="568"/>
      <c r="F17" s="572"/>
      <c r="H17" s="1131" t="s">
        <v>834</v>
      </c>
      <c r="I17" s="206"/>
      <c r="J17" s="569" t="s">
        <v>833</v>
      </c>
      <c r="K17" s="570"/>
      <c r="L17" s="568"/>
      <c r="M17" s="572"/>
      <c r="O17" s="1131" t="s">
        <v>834</v>
      </c>
      <c r="P17" s="206"/>
      <c r="Q17" s="569" t="s">
        <v>833</v>
      </c>
      <c r="R17" s="570"/>
      <c r="S17" s="568"/>
      <c r="T17" s="572"/>
      <c r="V17" s="1131" t="s">
        <v>834</v>
      </c>
      <c r="W17" s="206"/>
      <c r="X17" s="569" t="s">
        <v>833</v>
      </c>
      <c r="Y17" s="570"/>
      <c r="Z17" s="568"/>
      <c r="AA17" s="572"/>
      <c r="AC17" s="1131" t="s">
        <v>834</v>
      </c>
      <c r="AD17" s="206"/>
      <c r="AE17" s="569" t="s">
        <v>833</v>
      </c>
      <c r="AF17" s="570"/>
      <c r="AG17" s="568"/>
      <c r="AH17" s="572"/>
      <c r="AJ17" s="1131" t="s">
        <v>834</v>
      </c>
      <c r="AK17" s="206"/>
      <c r="AL17" s="569" t="s">
        <v>833</v>
      </c>
      <c r="AM17" s="570"/>
      <c r="AN17" s="568"/>
      <c r="AO17" s="572"/>
      <c r="AQ17" s="1131" t="s">
        <v>834</v>
      </c>
      <c r="AR17" s="206"/>
      <c r="AS17" s="569" t="s">
        <v>833</v>
      </c>
      <c r="AT17" s="570"/>
      <c r="AU17" s="568"/>
      <c r="AV17" s="572"/>
      <c r="AX17" s="1131" t="s">
        <v>834</v>
      </c>
      <c r="AY17" s="206"/>
      <c r="AZ17" s="569" t="s">
        <v>833</v>
      </c>
      <c r="BA17" s="570"/>
      <c r="BB17" s="568"/>
      <c r="BC17" s="572"/>
      <c r="BE17" s="1131" t="s">
        <v>834</v>
      </c>
      <c r="BF17" s="206"/>
      <c r="BG17" s="569" t="s">
        <v>833</v>
      </c>
      <c r="BH17" s="570"/>
      <c r="BI17" s="568"/>
      <c r="BJ17" s="572"/>
      <c r="BL17" s="1131" t="s">
        <v>834</v>
      </c>
      <c r="BM17" s="206"/>
      <c r="BN17" s="569" t="s">
        <v>833</v>
      </c>
      <c r="BO17" s="570"/>
      <c r="BP17" s="568"/>
      <c r="BQ17" s="572"/>
      <c r="BS17" s="1131" t="s">
        <v>834</v>
      </c>
      <c r="BT17" s="206"/>
      <c r="BU17" s="569" t="s">
        <v>833</v>
      </c>
      <c r="BV17" s="570"/>
      <c r="BW17" s="568"/>
      <c r="BX17" s="572"/>
      <c r="BZ17" s="1131" t="s">
        <v>834</v>
      </c>
      <c r="CA17" s="206"/>
      <c r="CB17" s="569" t="s">
        <v>833</v>
      </c>
      <c r="CC17" s="570"/>
      <c r="CD17" s="568"/>
      <c r="CE17" s="572"/>
    </row>
    <row r="18" spans="1:83" ht="72">
      <c r="A18" s="1132"/>
      <c r="B18" s="1124" t="s">
        <v>835</v>
      </c>
      <c r="C18" s="566" t="s">
        <v>836</v>
      </c>
      <c r="D18" s="566" t="s">
        <v>296</v>
      </c>
      <c r="E18" s="566" t="s">
        <v>301</v>
      </c>
      <c r="F18" s="571" t="s">
        <v>302</v>
      </c>
      <c r="H18" s="1132"/>
      <c r="I18" s="1124" t="s">
        <v>835</v>
      </c>
      <c r="J18" s="566" t="s">
        <v>836</v>
      </c>
      <c r="K18" s="566" t="s">
        <v>296</v>
      </c>
      <c r="L18" s="566" t="s">
        <v>301</v>
      </c>
      <c r="M18" s="571" t="s">
        <v>302</v>
      </c>
      <c r="O18" s="1132"/>
      <c r="P18" s="1124" t="s">
        <v>835</v>
      </c>
      <c r="Q18" s="566" t="s">
        <v>836</v>
      </c>
      <c r="R18" s="566" t="s">
        <v>296</v>
      </c>
      <c r="S18" s="566" t="s">
        <v>301</v>
      </c>
      <c r="T18" s="571" t="s">
        <v>302</v>
      </c>
      <c r="V18" s="1132"/>
      <c r="W18" s="1124" t="s">
        <v>835</v>
      </c>
      <c r="X18" s="566" t="s">
        <v>836</v>
      </c>
      <c r="Y18" s="566" t="s">
        <v>296</v>
      </c>
      <c r="Z18" s="566" t="s">
        <v>301</v>
      </c>
      <c r="AA18" s="571" t="s">
        <v>302</v>
      </c>
      <c r="AC18" s="1132"/>
      <c r="AD18" s="1124" t="s">
        <v>835</v>
      </c>
      <c r="AE18" s="566" t="s">
        <v>836</v>
      </c>
      <c r="AF18" s="566" t="s">
        <v>296</v>
      </c>
      <c r="AG18" s="566" t="s">
        <v>301</v>
      </c>
      <c r="AH18" s="571" t="s">
        <v>302</v>
      </c>
      <c r="AJ18" s="1132"/>
      <c r="AK18" s="1124" t="s">
        <v>835</v>
      </c>
      <c r="AL18" s="566" t="s">
        <v>836</v>
      </c>
      <c r="AM18" s="566" t="s">
        <v>296</v>
      </c>
      <c r="AN18" s="566" t="s">
        <v>301</v>
      </c>
      <c r="AO18" s="571" t="s">
        <v>302</v>
      </c>
      <c r="AQ18" s="1132"/>
      <c r="AR18" s="1124" t="s">
        <v>835</v>
      </c>
      <c r="AS18" s="566" t="s">
        <v>836</v>
      </c>
      <c r="AT18" s="566" t="s">
        <v>296</v>
      </c>
      <c r="AU18" s="566" t="s">
        <v>301</v>
      </c>
      <c r="AV18" s="571" t="s">
        <v>302</v>
      </c>
      <c r="AX18" s="1132"/>
      <c r="AY18" s="1124" t="s">
        <v>835</v>
      </c>
      <c r="AZ18" s="566" t="s">
        <v>836</v>
      </c>
      <c r="BA18" s="566" t="s">
        <v>296</v>
      </c>
      <c r="BB18" s="566" t="s">
        <v>301</v>
      </c>
      <c r="BC18" s="571" t="s">
        <v>302</v>
      </c>
      <c r="BE18" s="1132"/>
      <c r="BF18" s="1124" t="s">
        <v>835</v>
      </c>
      <c r="BG18" s="566" t="s">
        <v>836</v>
      </c>
      <c r="BH18" s="566" t="s">
        <v>296</v>
      </c>
      <c r="BI18" s="566" t="s">
        <v>301</v>
      </c>
      <c r="BJ18" s="571" t="s">
        <v>302</v>
      </c>
      <c r="BL18" s="1132"/>
      <c r="BM18" s="1124" t="s">
        <v>835</v>
      </c>
      <c r="BN18" s="566" t="s">
        <v>836</v>
      </c>
      <c r="BO18" s="566" t="s">
        <v>296</v>
      </c>
      <c r="BP18" s="566" t="s">
        <v>301</v>
      </c>
      <c r="BQ18" s="571" t="s">
        <v>302</v>
      </c>
      <c r="BS18" s="1132"/>
      <c r="BT18" s="1124" t="s">
        <v>835</v>
      </c>
      <c r="BU18" s="566" t="s">
        <v>836</v>
      </c>
      <c r="BV18" s="566" t="s">
        <v>296</v>
      </c>
      <c r="BW18" s="566" t="s">
        <v>301</v>
      </c>
      <c r="BX18" s="571" t="s">
        <v>302</v>
      </c>
      <c r="BZ18" s="1132"/>
      <c r="CA18" s="1124" t="s">
        <v>835</v>
      </c>
      <c r="CB18" s="566" t="s">
        <v>836</v>
      </c>
      <c r="CC18" s="566" t="s">
        <v>296</v>
      </c>
      <c r="CD18" s="566" t="s">
        <v>301</v>
      </c>
      <c r="CE18" s="571" t="s">
        <v>302</v>
      </c>
    </row>
    <row r="19" spans="1:83" ht="45">
      <c r="A19" s="1132"/>
      <c r="B19" s="1124"/>
      <c r="C19" s="488">
        <v>1</v>
      </c>
      <c r="D19" s="570" t="s">
        <v>390</v>
      </c>
      <c r="E19" s="570" t="s">
        <v>388</v>
      </c>
      <c r="F19" s="573" t="s">
        <v>992</v>
      </c>
      <c r="H19" s="1132"/>
      <c r="I19" s="1124"/>
      <c r="J19" s="488"/>
      <c r="K19" s="570"/>
      <c r="L19" s="570"/>
      <c r="M19" s="573"/>
      <c r="O19" s="1132"/>
      <c r="P19" s="1124"/>
      <c r="Q19" s="488"/>
      <c r="R19" s="570"/>
      <c r="S19" s="570"/>
      <c r="T19" s="573"/>
      <c r="V19" s="1132"/>
      <c r="W19" s="1124"/>
      <c r="X19" s="488"/>
      <c r="Y19" s="570"/>
      <c r="Z19" s="570"/>
      <c r="AA19" s="573"/>
      <c r="AC19" s="1132"/>
      <c r="AD19" s="1124"/>
      <c r="AE19" s="488"/>
      <c r="AF19" s="570"/>
      <c r="AG19" s="570"/>
      <c r="AH19" s="573"/>
      <c r="AJ19" s="1132"/>
      <c r="AK19" s="1124"/>
      <c r="AL19" s="488"/>
      <c r="AM19" s="570"/>
      <c r="AN19" s="570"/>
      <c r="AO19" s="573"/>
      <c r="AQ19" s="1132"/>
      <c r="AR19" s="1124"/>
      <c r="AS19" s="488"/>
      <c r="AT19" s="570"/>
      <c r="AU19" s="570"/>
      <c r="AV19" s="573"/>
      <c r="AX19" s="1132"/>
      <c r="AY19" s="1124"/>
      <c r="AZ19" s="488"/>
      <c r="BA19" s="570"/>
      <c r="BB19" s="570"/>
      <c r="BC19" s="573"/>
      <c r="BE19" s="1132"/>
      <c r="BF19" s="1124"/>
      <c r="BG19" s="488"/>
      <c r="BH19" s="570"/>
      <c r="BI19" s="570"/>
      <c r="BJ19" s="573"/>
      <c r="BL19" s="1132"/>
      <c r="BM19" s="1124"/>
      <c r="BN19" s="488"/>
      <c r="BO19" s="570"/>
      <c r="BP19" s="570"/>
      <c r="BQ19" s="573"/>
      <c r="BS19" s="1132"/>
      <c r="BT19" s="1124"/>
      <c r="BU19" s="488"/>
      <c r="BV19" s="570"/>
      <c r="BW19" s="570"/>
      <c r="BX19" s="573"/>
      <c r="BZ19" s="1132"/>
      <c r="CA19" s="1124"/>
      <c r="CB19" s="488"/>
      <c r="CC19" s="570"/>
      <c r="CD19" s="570"/>
      <c r="CE19" s="573"/>
    </row>
    <row r="20" spans="1:83" ht="32.1" customHeight="1">
      <c r="A20" s="1132"/>
      <c r="B20" s="1124" t="s">
        <v>954</v>
      </c>
      <c r="C20" s="566" t="s">
        <v>839</v>
      </c>
      <c r="D20" s="566" t="s">
        <v>840</v>
      </c>
      <c r="E20" s="485" t="s">
        <v>841</v>
      </c>
      <c r="F20" s="574" t="s">
        <v>950</v>
      </c>
      <c r="H20" s="1132"/>
      <c r="I20" s="1124" t="s">
        <v>954</v>
      </c>
      <c r="J20" s="566" t="s">
        <v>839</v>
      </c>
      <c r="K20" s="566" t="s">
        <v>840</v>
      </c>
      <c r="L20" s="485" t="s">
        <v>841</v>
      </c>
      <c r="M20" s="574"/>
      <c r="O20" s="1132"/>
      <c r="P20" s="1124" t="s">
        <v>954</v>
      </c>
      <c r="Q20" s="566" t="s">
        <v>839</v>
      </c>
      <c r="R20" s="566" t="s">
        <v>840</v>
      </c>
      <c r="S20" s="485" t="s">
        <v>841</v>
      </c>
      <c r="T20" s="574"/>
      <c r="V20" s="1132"/>
      <c r="W20" s="1124" t="s">
        <v>954</v>
      </c>
      <c r="X20" s="566" t="s">
        <v>839</v>
      </c>
      <c r="Y20" s="566" t="s">
        <v>840</v>
      </c>
      <c r="Z20" s="485" t="s">
        <v>841</v>
      </c>
      <c r="AA20" s="574"/>
      <c r="AC20" s="1132"/>
      <c r="AD20" s="1124" t="s">
        <v>954</v>
      </c>
      <c r="AE20" s="566" t="s">
        <v>839</v>
      </c>
      <c r="AF20" s="566" t="s">
        <v>840</v>
      </c>
      <c r="AG20" s="485" t="s">
        <v>841</v>
      </c>
      <c r="AH20" s="574"/>
      <c r="AJ20" s="1132"/>
      <c r="AK20" s="1124" t="s">
        <v>954</v>
      </c>
      <c r="AL20" s="566" t="s">
        <v>839</v>
      </c>
      <c r="AM20" s="566" t="s">
        <v>840</v>
      </c>
      <c r="AN20" s="485" t="s">
        <v>841</v>
      </c>
      <c r="AO20" s="574"/>
      <c r="AQ20" s="1132"/>
      <c r="AR20" s="1124" t="s">
        <v>954</v>
      </c>
      <c r="AS20" s="566" t="s">
        <v>839</v>
      </c>
      <c r="AT20" s="566" t="s">
        <v>840</v>
      </c>
      <c r="AU20" s="485" t="s">
        <v>841</v>
      </c>
      <c r="AV20" s="574"/>
      <c r="AX20" s="1132"/>
      <c r="AY20" s="1124" t="s">
        <v>954</v>
      </c>
      <c r="AZ20" s="566" t="s">
        <v>839</v>
      </c>
      <c r="BA20" s="566" t="s">
        <v>840</v>
      </c>
      <c r="BB20" s="485" t="s">
        <v>841</v>
      </c>
      <c r="BC20" s="574"/>
      <c r="BE20" s="1132"/>
      <c r="BF20" s="1124" t="s">
        <v>954</v>
      </c>
      <c r="BG20" s="566" t="s">
        <v>839</v>
      </c>
      <c r="BH20" s="566" t="s">
        <v>840</v>
      </c>
      <c r="BI20" s="485" t="s">
        <v>841</v>
      </c>
      <c r="BJ20" s="574"/>
      <c r="BL20" s="1132"/>
      <c r="BM20" s="1124" t="s">
        <v>954</v>
      </c>
      <c r="BN20" s="566" t="s">
        <v>839</v>
      </c>
      <c r="BO20" s="566" t="s">
        <v>840</v>
      </c>
      <c r="BP20" s="485" t="s">
        <v>841</v>
      </c>
      <c r="BQ20" s="574"/>
      <c r="BS20" s="1132"/>
      <c r="BT20" s="1124" t="s">
        <v>954</v>
      </c>
      <c r="BU20" s="566" t="s">
        <v>839</v>
      </c>
      <c r="BV20" s="566" t="s">
        <v>840</v>
      </c>
      <c r="BW20" s="485" t="s">
        <v>841</v>
      </c>
      <c r="BX20" s="574"/>
      <c r="BZ20" s="1132"/>
      <c r="CA20" s="1124" t="s">
        <v>954</v>
      </c>
      <c r="CB20" s="566" t="s">
        <v>839</v>
      </c>
      <c r="CC20" s="566" t="s">
        <v>840</v>
      </c>
      <c r="CD20" s="485" t="s">
        <v>841</v>
      </c>
      <c r="CE20" s="574"/>
    </row>
    <row r="21" spans="1:83" ht="24">
      <c r="A21" s="1132"/>
      <c r="B21" s="1124"/>
      <c r="C21" s="488">
        <v>1</v>
      </c>
      <c r="D21" s="488" t="s">
        <v>441</v>
      </c>
      <c r="E21" s="485" t="s">
        <v>842</v>
      </c>
      <c r="F21" s="574" t="s">
        <v>951</v>
      </c>
      <c r="H21" s="1132"/>
      <c r="I21" s="1124"/>
      <c r="J21" s="488"/>
      <c r="K21" s="488"/>
      <c r="L21" s="485" t="s">
        <v>842</v>
      </c>
      <c r="M21" s="574"/>
      <c r="O21" s="1132"/>
      <c r="P21" s="1124"/>
      <c r="Q21" s="488"/>
      <c r="R21" s="488"/>
      <c r="S21" s="485" t="s">
        <v>842</v>
      </c>
      <c r="T21" s="574"/>
      <c r="V21" s="1132"/>
      <c r="W21" s="1124"/>
      <c r="X21" s="488"/>
      <c r="Y21" s="488"/>
      <c r="Z21" s="485" t="s">
        <v>842</v>
      </c>
      <c r="AA21" s="574"/>
      <c r="AC21" s="1132"/>
      <c r="AD21" s="1124"/>
      <c r="AE21" s="488"/>
      <c r="AF21" s="488"/>
      <c r="AG21" s="485" t="s">
        <v>842</v>
      </c>
      <c r="AH21" s="574"/>
      <c r="AJ21" s="1132"/>
      <c r="AK21" s="1124"/>
      <c r="AL21" s="488"/>
      <c r="AM21" s="488"/>
      <c r="AN21" s="485" t="s">
        <v>842</v>
      </c>
      <c r="AO21" s="574"/>
      <c r="AQ21" s="1132"/>
      <c r="AR21" s="1124"/>
      <c r="AS21" s="488"/>
      <c r="AT21" s="488"/>
      <c r="AU21" s="485" t="s">
        <v>842</v>
      </c>
      <c r="AV21" s="574"/>
      <c r="AX21" s="1132"/>
      <c r="AY21" s="1124"/>
      <c r="AZ21" s="488"/>
      <c r="BA21" s="488"/>
      <c r="BB21" s="485" t="s">
        <v>842</v>
      </c>
      <c r="BC21" s="574"/>
      <c r="BE21" s="1132"/>
      <c r="BF21" s="1124"/>
      <c r="BG21" s="488"/>
      <c r="BH21" s="488"/>
      <c r="BI21" s="485" t="s">
        <v>842</v>
      </c>
      <c r="BJ21" s="574"/>
      <c r="BL21" s="1132"/>
      <c r="BM21" s="1124"/>
      <c r="BN21" s="488"/>
      <c r="BO21" s="488"/>
      <c r="BP21" s="485" t="s">
        <v>842</v>
      </c>
      <c r="BQ21" s="574"/>
      <c r="BS21" s="1132"/>
      <c r="BT21" s="1124"/>
      <c r="BU21" s="488"/>
      <c r="BV21" s="488"/>
      <c r="BW21" s="485" t="s">
        <v>842</v>
      </c>
      <c r="BX21" s="574"/>
      <c r="BZ21" s="1132"/>
      <c r="CA21" s="1124"/>
      <c r="CB21" s="488"/>
      <c r="CC21" s="488"/>
      <c r="CD21" s="485" t="s">
        <v>842</v>
      </c>
      <c r="CE21" s="574"/>
    </row>
    <row r="22" spans="1:83" ht="24.75" thickBot="1">
      <c r="A22" s="1132"/>
      <c r="B22" s="1125"/>
      <c r="C22" s="575"/>
      <c r="D22" s="575"/>
      <c r="E22" s="576" t="s">
        <v>843</v>
      </c>
      <c r="F22" s="577">
        <v>13</v>
      </c>
      <c r="H22" s="1132"/>
      <c r="I22" s="1125"/>
      <c r="J22" s="575"/>
      <c r="K22" s="575"/>
      <c r="L22" s="576" t="s">
        <v>843</v>
      </c>
      <c r="M22" s="577"/>
      <c r="O22" s="1132"/>
      <c r="P22" s="1125"/>
      <c r="Q22" s="575"/>
      <c r="R22" s="575"/>
      <c r="S22" s="576" t="s">
        <v>843</v>
      </c>
      <c r="T22" s="577"/>
      <c r="V22" s="1132"/>
      <c r="W22" s="1125"/>
      <c r="X22" s="575"/>
      <c r="Y22" s="575"/>
      <c r="Z22" s="576" t="s">
        <v>843</v>
      </c>
      <c r="AA22" s="577"/>
      <c r="AC22" s="1132"/>
      <c r="AD22" s="1125"/>
      <c r="AE22" s="575"/>
      <c r="AF22" s="575"/>
      <c r="AG22" s="576" t="s">
        <v>843</v>
      </c>
      <c r="AH22" s="577"/>
      <c r="AJ22" s="1132"/>
      <c r="AK22" s="1125"/>
      <c r="AL22" s="575"/>
      <c r="AM22" s="575"/>
      <c r="AN22" s="576" t="s">
        <v>843</v>
      </c>
      <c r="AO22" s="577"/>
      <c r="AQ22" s="1132"/>
      <c r="AR22" s="1125"/>
      <c r="AS22" s="575"/>
      <c r="AT22" s="575"/>
      <c r="AU22" s="576" t="s">
        <v>843</v>
      </c>
      <c r="AV22" s="577"/>
      <c r="AX22" s="1132"/>
      <c r="AY22" s="1125"/>
      <c r="AZ22" s="575"/>
      <c r="BA22" s="575"/>
      <c r="BB22" s="576" t="s">
        <v>843</v>
      </c>
      <c r="BC22" s="577"/>
      <c r="BE22" s="1132"/>
      <c r="BF22" s="1125"/>
      <c r="BG22" s="575"/>
      <c r="BH22" s="575"/>
      <c r="BI22" s="576" t="s">
        <v>843</v>
      </c>
      <c r="BJ22" s="577"/>
      <c r="BL22" s="1132"/>
      <c r="BM22" s="1125"/>
      <c r="BN22" s="575"/>
      <c r="BO22" s="575"/>
      <c r="BP22" s="576" t="s">
        <v>843</v>
      </c>
      <c r="BQ22" s="577"/>
      <c r="BS22" s="1132"/>
      <c r="BT22" s="1125"/>
      <c r="BU22" s="575"/>
      <c r="BV22" s="575"/>
      <c r="BW22" s="576" t="s">
        <v>843</v>
      </c>
      <c r="BX22" s="577"/>
      <c r="BZ22" s="1132"/>
      <c r="CA22" s="1125"/>
      <c r="CB22" s="575"/>
      <c r="CC22" s="575"/>
      <c r="CD22" s="576" t="s">
        <v>843</v>
      </c>
      <c r="CE22" s="577"/>
    </row>
    <row r="23" spans="1:83">
      <c r="A23" s="548"/>
      <c r="F23" s="565"/>
      <c r="H23" s="548"/>
      <c r="M23" s="565"/>
      <c r="O23" s="548"/>
      <c r="T23" s="565"/>
      <c r="V23" s="548"/>
      <c r="AA23" s="565"/>
      <c r="AC23" s="548"/>
      <c r="AH23" s="565"/>
      <c r="AJ23" s="548"/>
      <c r="AO23" s="565"/>
      <c r="AQ23" s="548"/>
      <c r="AV23" s="565"/>
      <c r="AX23" s="548"/>
      <c r="BC23" s="565"/>
      <c r="BE23" s="548"/>
      <c r="BJ23" s="565"/>
      <c r="BL23" s="548"/>
      <c r="BQ23" s="565"/>
      <c r="BS23" s="548"/>
      <c r="BX23" s="565"/>
      <c r="BZ23" s="548"/>
      <c r="CE23" s="565"/>
    </row>
    <row r="24" spans="1:83" ht="15.75" thickBot="1">
      <c r="A24" s="548"/>
      <c r="H24" s="548"/>
      <c r="O24" s="548"/>
      <c r="V24" s="548"/>
      <c r="AC24" s="548"/>
      <c r="AJ24" s="548"/>
      <c r="AQ24" s="548"/>
      <c r="AX24" s="548"/>
      <c r="BE24" s="548"/>
      <c r="BL24" s="548"/>
      <c r="BS24" s="548"/>
      <c r="BZ24" s="548"/>
    </row>
    <row r="25" spans="1:83" ht="15.75" thickBot="1">
      <c r="A25" s="955" t="s">
        <v>837</v>
      </c>
      <c r="B25" s="1119" t="s">
        <v>298</v>
      </c>
      <c r="C25" s="1120"/>
      <c r="D25" s="1120"/>
      <c r="E25" s="1120"/>
      <c r="F25" s="1121"/>
      <c r="H25" s="955" t="s">
        <v>837</v>
      </c>
      <c r="I25" s="1119" t="s">
        <v>298</v>
      </c>
      <c r="J25" s="1120"/>
      <c r="K25" s="1120"/>
      <c r="L25" s="1120"/>
      <c r="M25" s="1121"/>
      <c r="O25" s="955" t="s">
        <v>837</v>
      </c>
      <c r="P25" s="1119" t="s">
        <v>298</v>
      </c>
      <c r="Q25" s="1120"/>
      <c r="R25" s="1120"/>
      <c r="S25" s="1120"/>
      <c r="T25" s="1121"/>
      <c r="V25" s="955" t="s">
        <v>837</v>
      </c>
      <c r="W25" s="1119" t="s">
        <v>298</v>
      </c>
      <c r="X25" s="1120"/>
      <c r="Y25" s="1120"/>
      <c r="Z25" s="1120"/>
      <c r="AA25" s="1121"/>
      <c r="AC25" s="955" t="s">
        <v>837</v>
      </c>
      <c r="AD25" s="1119" t="s">
        <v>298</v>
      </c>
      <c r="AE25" s="1120"/>
      <c r="AF25" s="1120"/>
      <c r="AG25" s="1120"/>
      <c r="AH25" s="1121"/>
      <c r="AJ25" s="955" t="s">
        <v>837</v>
      </c>
      <c r="AK25" s="1119" t="s">
        <v>298</v>
      </c>
      <c r="AL25" s="1120"/>
      <c r="AM25" s="1120"/>
      <c r="AN25" s="1120"/>
      <c r="AO25" s="1121"/>
      <c r="AQ25" s="955" t="s">
        <v>837</v>
      </c>
      <c r="AR25" s="1119" t="s">
        <v>298</v>
      </c>
      <c r="AS25" s="1120"/>
      <c r="AT25" s="1120"/>
      <c r="AU25" s="1120"/>
      <c r="AV25" s="1121"/>
      <c r="AX25" s="955" t="s">
        <v>837</v>
      </c>
      <c r="AY25" s="1119" t="s">
        <v>298</v>
      </c>
      <c r="AZ25" s="1120"/>
      <c r="BA25" s="1120"/>
      <c r="BB25" s="1120"/>
      <c r="BC25" s="1121"/>
      <c r="BE25" s="955" t="s">
        <v>837</v>
      </c>
      <c r="BF25" s="1119" t="s">
        <v>298</v>
      </c>
      <c r="BG25" s="1120"/>
      <c r="BH25" s="1120"/>
      <c r="BI25" s="1120"/>
      <c r="BJ25" s="1121"/>
      <c r="BL25" s="955" t="s">
        <v>837</v>
      </c>
      <c r="BM25" s="1119" t="s">
        <v>298</v>
      </c>
      <c r="BN25" s="1120"/>
      <c r="BO25" s="1120"/>
      <c r="BP25" s="1120"/>
      <c r="BQ25" s="1121"/>
      <c r="BS25" s="955" t="s">
        <v>837</v>
      </c>
      <c r="BT25" s="1119" t="s">
        <v>298</v>
      </c>
      <c r="BU25" s="1120"/>
      <c r="BV25" s="1120"/>
      <c r="BW25" s="1120"/>
      <c r="BX25" s="1121"/>
      <c r="BZ25" s="955" t="s">
        <v>837</v>
      </c>
      <c r="CA25" s="1119" t="s">
        <v>298</v>
      </c>
      <c r="CB25" s="1120"/>
      <c r="CC25" s="1120"/>
      <c r="CD25" s="1120"/>
      <c r="CE25" s="1121"/>
    </row>
    <row r="26" spans="1:83">
      <c r="A26" s="955"/>
      <c r="B26" s="1126" t="s">
        <v>845</v>
      </c>
      <c r="C26" s="543" t="s">
        <v>846</v>
      </c>
      <c r="D26" s="462"/>
      <c r="E26" s="561" t="s">
        <v>296</v>
      </c>
      <c r="F26" s="383" t="s">
        <v>847</v>
      </c>
      <c r="H26" s="955"/>
      <c r="I26" s="1126" t="s">
        <v>845</v>
      </c>
      <c r="J26" s="543" t="s">
        <v>846</v>
      </c>
      <c r="K26" s="462"/>
      <c r="L26" s="561" t="s">
        <v>296</v>
      </c>
      <c r="M26" s="383" t="s">
        <v>847</v>
      </c>
      <c r="O26" s="955"/>
      <c r="P26" s="1126" t="s">
        <v>845</v>
      </c>
      <c r="Q26" s="543" t="s">
        <v>846</v>
      </c>
      <c r="R26" s="462"/>
      <c r="S26" s="561" t="s">
        <v>296</v>
      </c>
      <c r="T26" s="383" t="s">
        <v>847</v>
      </c>
      <c r="V26" s="955"/>
      <c r="W26" s="1126" t="s">
        <v>845</v>
      </c>
      <c r="X26" s="543" t="s">
        <v>846</v>
      </c>
      <c r="Y26" s="462"/>
      <c r="Z26" s="561" t="s">
        <v>296</v>
      </c>
      <c r="AA26" s="383" t="s">
        <v>847</v>
      </c>
      <c r="AC26" s="955"/>
      <c r="AD26" s="1126" t="s">
        <v>845</v>
      </c>
      <c r="AE26" s="543" t="s">
        <v>846</v>
      </c>
      <c r="AF26" s="462"/>
      <c r="AG26" s="561" t="s">
        <v>296</v>
      </c>
      <c r="AH26" s="383" t="s">
        <v>847</v>
      </c>
      <c r="AJ26" s="955"/>
      <c r="AK26" s="1126" t="s">
        <v>845</v>
      </c>
      <c r="AL26" s="543" t="s">
        <v>846</v>
      </c>
      <c r="AM26" s="462"/>
      <c r="AN26" s="561" t="s">
        <v>296</v>
      </c>
      <c r="AO26" s="383" t="s">
        <v>847</v>
      </c>
      <c r="AQ26" s="955"/>
      <c r="AR26" s="1126" t="s">
        <v>845</v>
      </c>
      <c r="AS26" s="543" t="s">
        <v>846</v>
      </c>
      <c r="AT26" s="462"/>
      <c r="AU26" s="561" t="s">
        <v>296</v>
      </c>
      <c r="AV26" s="383" t="s">
        <v>847</v>
      </c>
      <c r="AX26" s="955"/>
      <c r="AY26" s="1126" t="s">
        <v>845</v>
      </c>
      <c r="AZ26" s="543" t="s">
        <v>846</v>
      </c>
      <c r="BA26" s="462"/>
      <c r="BB26" s="561" t="s">
        <v>296</v>
      </c>
      <c r="BC26" s="383" t="s">
        <v>847</v>
      </c>
      <c r="BE26" s="955"/>
      <c r="BF26" s="1126" t="s">
        <v>845</v>
      </c>
      <c r="BG26" s="543" t="s">
        <v>846</v>
      </c>
      <c r="BH26" s="462"/>
      <c r="BI26" s="561" t="s">
        <v>296</v>
      </c>
      <c r="BJ26" s="383" t="s">
        <v>847</v>
      </c>
      <c r="BL26" s="955"/>
      <c r="BM26" s="1126" t="s">
        <v>845</v>
      </c>
      <c r="BN26" s="543" t="s">
        <v>846</v>
      </c>
      <c r="BO26" s="462"/>
      <c r="BP26" s="561" t="s">
        <v>296</v>
      </c>
      <c r="BQ26" s="383" t="s">
        <v>847</v>
      </c>
      <c r="BS26" s="955"/>
      <c r="BT26" s="1126" t="s">
        <v>845</v>
      </c>
      <c r="BU26" s="543" t="s">
        <v>846</v>
      </c>
      <c r="BV26" s="462"/>
      <c r="BW26" s="561" t="s">
        <v>296</v>
      </c>
      <c r="BX26" s="383" t="s">
        <v>847</v>
      </c>
      <c r="BZ26" s="955"/>
      <c r="CA26" s="1126" t="s">
        <v>845</v>
      </c>
      <c r="CB26" s="543" t="s">
        <v>846</v>
      </c>
      <c r="CC26" s="462"/>
      <c r="CD26" s="561" t="s">
        <v>296</v>
      </c>
      <c r="CE26" s="383" t="s">
        <v>847</v>
      </c>
    </row>
    <row r="27" spans="1:83" ht="32.1" customHeight="1">
      <c r="A27" s="955"/>
      <c r="B27" s="1127"/>
      <c r="C27" s="550" t="s">
        <v>825</v>
      </c>
      <c r="D27" s="365">
        <v>110</v>
      </c>
      <c r="E27" s="1148" t="s">
        <v>390</v>
      </c>
      <c r="F27" s="949" t="s">
        <v>388</v>
      </c>
      <c r="H27" s="955"/>
      <c r="I27" s="1127"/>
      <c r="J27" s="550" t="s">
        <v>825</v>
      </c>
      <c r="K27" s="365"/>
      <c r="L27" s="1148"/>
      <c r="M27" s="949"/>
      <c r="O27" s="955"/>
      <c r="P27" s="1127"/>
      <c r="Q27" s="550" t="s">
        <v>825</v>
      </c>
      <c r="R27" s="365"/>
      <c r="S27" s="1148"/>
      <c r="T27" s="949"/>
      <c r="V27" s="955"/>
      <c r="W27" s="1127"/>
      <c r="X27" s="550" t="s">
        <v>825</v>
      </c>
      <c r="Y27" s="365"/>
      <c r="Z27" s="1148"/>
      <c r="AA27" s="949"/>
      <c r="AC27" s="955"/>
      <c r="AD27" s="1127"/>
      <c r="AE27" s="550" t="s">
        <v>825</v>
      </c>
      <c r="AF27" s="365"/>
      <c r="AG27" s="1148"/>
      <c r="AH27" s="949"/>
      <c r="AJ27" s="955"/>
      <c r="AK27" s="1127"/>
      <c r="AL27" s="550" t="s">
        <v>825</v>
      </c>
      <c r="AM27" s="365"/>
      <c r="AN27" s="1148"/>
      <c r="AO27" s="949"/>
      <c r="AQ27" s="955"/>
      <c r="AR27" s="1127"/>
      <c r="AS27" s="550" t="s">
        <v>825</v>
      </c>
      <c r="AT27" s="365"/>
      <c r="AU27" s="1148"/>
      <c r="AV27" s="949"/>
      <c r="AX27" s="955"/>
      <c r="AY27" s="1127"/>
      <c r="AZ27" s="550" t="s">
        <v>825</v>
      </c>
      <c r="BA27" s="365"/>
      <c r="BB27" s="1148"/>
      <c r="BC27" s="949"/>
      <c r="BE27" s="955"/>
      <c r="BF27" s="1127"/>
      <c r="BG27" s="550" t="s">
        <v>825</v>
      </c>
      <c r="BH27" s="365"/>
      <c r="BI27" s="1148"/>
      <c r="BJ27" s="949"/>
      <c r="BL27" s="955"/>
      <c r="BM27" s="1127"/>
      <c r="BN27" s="550" t="s">
        <v>825</v>
      </c>
      <c r="BO27" s="365"/>
      <c r="BP27" s="1148"/>
      <c r="BQ27" s="949"/>
      <c r="BS27" s="955"/>
      <c r="BT27" s="1127"/>
      <c r="BU27" s="550" t="s">
        <v>825</v>
      </c>
      <c r="BV27" s="365"/>
      <c r="BW27" s="1148"/>
      <c r="BX27" s="949"/>
      <c r="BZ27" s="955"/>
      <c r="CA27" s="1127"/>
      <c r="CB27" s="550" t="s">
        <v>825</v>
      </c>
      <c r="CC27" s="365"/>
      <c r="CD27" s="1148"/>
      <c r="CE27" s="949"/>
    </row>
    <row r="28" spans="1:83" ht="30">
      <c r="A28" s="955"/>
      <c r="B28" s="1128"/>
      <c r="C28" s="551" t="s">
        <v>833</v>
      </c>
      <c r="D28" s="368">
        <v>0.33</v>
      </c>
      <c r="E28" s="1149"/>
      <c r="F28" s="1150"/>
      <c r="H28" s="955"/>
      <c r="I28" s="1128"/>
      <c r="J28" s="551" t="s">
        <v>833</v>
      </c>
      <c r="K28" s="368"/>
      <c r="L28" s="1149"/>
      <c r="M28" s="1150"/>
      <c r="O28" s="955"/>
      <c r="P28" s="1128"/>
      <c r="Q28" s="551" t="s">
        <v>833</v>
      </c>
      <c r="R28" s="368"/>
      <c r="S28" s="1149"/>
      <c r="T28" s="1150"/>
      <c r="V28" s="955"/>
      <c r="W28" s="1128"/>
      <c r="X28" s="551" t="s">
        <v>833</v>
      </c>
      <c r="Y28" s="368"/>
      <c r="Z28" s="1149"/>
      <c r="AA28" s="1150"/>
      <c r="AC28" s="955"/>
      <c r="AD28" s="1128"/>
      <c r="AE28" s="551" t="s">
        <v>833</v>
      </c>
      <c r="AF28" s="368"/>
      <c r="AG28" s="1149"/>
      <c r="AH28" s="1150"/>
      <c r="AJ28" s="955"/>
      <c r="AK28" s="1128"/>
      <c r="AL28" s="551" t="s">
        <v>833</v>
      </c>
      <c r="AM28" s="368"/>
      <c r="AN28" s="1149"/>
      <c r="AO28" s="1150"/>
      <c r="AQ28" s="955"/>
      <c r="AR28" s="1128"/>
      <c r="AS28" s="551" t="s">
        <v>833</v>
      </c>
      <c r="AT28" s="368"/>
      <c r="AU28" s="1149"/>
      <c r="AV28" s="1150"/>
      <c r="AX28" s="955"/>
      <c r="AY28" s="1128"/>
      <c r="AZ28" s="551" t="s">
        <v>833</v>
      </c>
      <c r="BA28" s="368"/>
      <c r="BB28" s="1149"/>
      <c r="BC28" s="1150"/>
      <c r="BE28" s="955"/>
      <c r="BF28" s="1128"/>
      <c r="BG28" s="551" t="s">
        <v>833</v>
      </c>
      <c r="BH28" s="368"/>
      <c r="BI28" s="1149"/>
      <c r="BJ28" s="1150"/>
      <c r="BL28" s="955"/>
      <c r="BM28" s="1128"/>
      <c r="BN28" s="551" t="s">
        <v>833</v>
      </c>
      <c r="BO28" s="368"/>
      <c r="BP28" s="1149"/>
      <c r="BQ28" s="1150"/>
      <c r="BS28" s="955"/>
      <c r="BT28" s="1128"/>
      <c r="BU28" s="551" t="s">
        <v>833</v>
      </c>
      <c r="BV28" s="368"/>
      <c r="BW28" s="1149"/>
      <c r="BX28" s="1150"/>
      <c r="BZ28" s="955"/>
      <c r="CA28" s="1128"/>
      <c r="CB28" s="551" t="s">
        <v>833</v>
      </c>
      <c r="CC28" s="368"/>
      <c r="CD28" s="1149"/>
      <c r="CE28" s="1150"/>
    </row>
    <row r="29" spans="1:83" ht="24">
      <c r="A29" s="955"/>
      <c r="B29" s="1147" t="s">
        <v>849</v>
      </c>
      <c r="C29" s="406" t="s">
        <v>850</v>
      </c>
      <c r="D29" s="384" t="s">
        <v>851</v>
      </c>
      <c r="E29" s="388" t="s">
        <v>303</v>
      </c>
      <c r="F29" s="422" t="s">
        <v>296</v>
      </c>
      <c r="H29" s="955"/>
      <c r="I29" s="1147" t="s">
        <v>849</v>
      </c>
      <c r="J29" s="406" t="s">
        <v>850</v>
      </c>
      <c r="K29" s="384" t="s">
        <v>851</v>
      </c>
      <c r="L29" s="388" t="s">
        <v>303</v>
      </c>
      <c r="M29" s="422" t="s">
        <v>296</v>
      </c>
      <c r="O29" s="955"/>
      <c r="P29" s="1147" t="s">
        <v>849</v>
      </c>
      <c r="Q29" s="406" t="s">
        <v>850</v>
      </c>
      <c r="R29" s="384" t="s">
        <v>851</v>
      </c>
      <c r="S29" s="388" t="s">
        <v>303</v>
      </c>
      <c r="T29" s="422" t="s">
        <v>296</v>
      </c>
      <c r="V29" s="955"/>
      <c r="W29" s="1147" t="s">
        <v>849</v>
      </c>
      <c r="X29" s="406" t="s">
        <v>850</v>
      </c>
      <c r="Y29" s="384" t="s">
        <v>851</v>
      </c>
      <c r="Z29" s="388" t="s">
        <v>303</v>
      </c>
      <c r="AA29" s="422" t="s">
        <v>296</v>
      </c>
      <c r="AC29" s="955"/>
      <c r="AD29" s="1147" t="s">
        <v>849</v>
      </c>
      <c r="AE29" s="406" t="s">
        <v>850</v>
      </c>
      <c r="AF29" s="384" t="s">
        <v>851</v>
      </c>
      <c r="AG29" s="388" t="s">
        <v>303</v>
      </c>
      <c r="AH29" s="422" t="s">
        <v>296</v>
      </c>
      <c r="AJ29" s="955"/>
      <c r="AK29" s="1147" t="s">
        <v>849</v>
      </c>
      <c r="AL29" s="406" t="s">
        <v>850</v>
      </c>
      <c r="AM29" s="384" t="s">
        <v>851</v>
      </c>
      <c r="AN29" s="388" t="s">
        <v>303</v>
      </c>
      <c r="AO29" s="422" t="s">
        <v>296</v>
      </c>
      <c r="AQ29" s="955"/>
      <c r="AR29" s="1147" t="s">
        <v>849</v>
      </c>
      <c r="AS29" s="406" t="s">
        <v>850</v>
      </c>
      <c r="AT29" s="384" t="s">
        <v>851</v>
      </c>
      <c r="AU29" s="388" t="s">
        <v>303</v>
      </c>
      <c r="AV29" s="422" t="s">
        <v>296</v>
      </c>
      <c r="AX29" s="955"/>
      <c r="AY29" s="1147" t="s">
        <v>849</v>
      </c>
      <c r="AZ29" s="406" t="s">
        <v>850</v>
      </c>
      <c r="BA29" s="384" t="s">
        <v>851</v>
      </c>
      <c r="BB29" s="388" t="s">
        <v>303</v>
      </c>
      <c r="BC29" s="422" t="s">
        <v>296</v>
      </c>
      <c r="BE29" s="955"/>
      <c r="BF29" s="1147" t="s">
        <v>849</v>
      </c>
      <c r="BG29" s="406" t="s">
        <v>850</v>
      </c>
      <c r="BH29" s="384" t="s">
        <v>851</v>
      </c>
      <c r="BI29" s="388" t="s">
        <v>303</v>
      </c>
      <c r="BJ29" s="422" t="s">
        <v>296</v>
      </c>
      <c r="BL29" s="955"/>
      <c r="BM29" s="1147" t="s">
        <v>849</v>
      </c>
      <c r="BN29" s="406" t="s">
        <v>850</v>
      </c>
      <c r="BO29" s="384" t="s">
        <v>851</v>
      </c>
      <c r="BP29" s="388" t="s">
        <v>303</v>
      </c>
      <c r="BQ29" s="422" t="s">
        <v>296</v>
      </c>
      <c r="BS29" s="955"/>
      <c r="BT29" s="1147" t="s">
        <v>849</v>
      </c>
      <c r="BU29" s="406" t="s">
        <v>850</v>
      </c>
      <c r="BV29" s="384" t="s">
        <v>851</v>
      </c>
      <c r="BW29" s="388" t="s">
        <v>303</v>
      </c>
      <c r="BX29" s="422" t="s">
        <v>296</v>
      </c>
      <c r="BZ29" s="955"/>
      <c r="CA29" s="1147" t="s">
        <v>849</v>
      </c>
      <c r="CB29" s="406" t="s">
        <v>850</v>
      </c>
      <c r="CC29" s="384" t="s">
        <v>851</v>
      </c>
      <c r="CD29" s="388" t="s">
        <v>303</v>
      </c>
      <c r="CE29" s="422" t="s">
        <v>296</v>
      </c>
    </row>
    <row r="30" spans="1:83" ht="65.099999999999994" customHeight="1">
      <c r="A30" s="955"/>
      <c r="B30" s="969"/>
      <c r="C30" s="562">
        <v>110</v>
      </c>
      <c r="D30" s="386">
        <v>0.3</v>
      </c>
      <c r="E30" s="552" t="s">
        <v>952</v>
      </c>
      <c r="F30" s="557" t="s">
        <v>390</v>
      </c>
      <c r="G30" s="474"/>
      <c r="H30" s="955"/>
      <c r="I30" s="969"/>
      <c r="J30" s="562"/>
      <c r="K30" s="386"/>
      <c r="L30" s="552"/>
      <c r="M30" s="557"/>
      <c r="O30" s="955"/>
      <c r="P30" s="969"/>
      <c r="Q30" s="562"/>
      <c r="R30" s="386"/>
      <c r="S30" s="552"/>
      <c r="T30" s="557"/>
      <c r="V30" s="955"/>
      <c r="W30" s="969"/>
      <c r="X30" s="562"/>
      <c r="Y30" s="386"/>
      <c r="Z30" s="552"/>
      <c r="AA30" s="557"/>
      <c r="AC30" s="955"/>
      <c r="AD30" s="969"/>
      <c r="AE30" s="562"/>
      <c r="AF30" s="386"/>
      <c r="AG30" s="552"/>
      <c r="AH30" s="557"/>
      <c r="AJ30" s="955"/>
      <c r="AK30" s="969"/>
      <c r="AL30" s="562"/>
      <c r="AM30" s="386"/>
      <c r="AN30" s="552"/>
      <c r="AO30" s="557"/>
      <c r="AQ30" s="955"/>
      <c r="AR30" s="969"/>
      <c r="AS30" s="562"/>
      <c r="AT30" s="386"/>
      <c r="AU30" s="552"/>
      <c r="AV30" s="557"/>
      <c r="AX30" s="955"/>
      <c r="AY30" s="969"/>
      <c r="AZ30" s="562"/>
      <c r="BA30" s="386"/>
      <c r="BB30" s="552"/>
      <c r="BC30" s="557"/>
      <c r="BE30" s="955"/>
      <c r="BF30" s="969"/>
      <c r="BG30" s="562"/>
      <c r="BH30" s="386"/>
      <c r="BI30" s="552"/>
      <c r="BJ30" s="557"/>
      <c r="BL30" s="955"/>
      <c r="BM30" s="969"/>
      <c r="BN30" s="562"/>
      <c r="BO30" s="386"/>
      <c r="BP30" s="552"/>
      <c r="BQ30" s="557"/>
      <c r="BS30" s="955"/>
      <c r="BT30" s="969"/>
      <c r="BU30" s="562"/>
      <c r="BV30" s="386"/>
      <c r="BW30" s="552"/>
      <c r="BX30" s="557"/>
      <c r="BZ30" s="955"/>
      <c r="CA30" s="969"/>
      <c r="CB30" s="562"/>
      <c r="CC30" s="386"/>
      <c r="CD30" s="552"/>
      <c r="CE30" s="557"/>
    </row>
    <row r="31" spans="1:83" ht="15.95" customHeight="1">
      <c r="A31" s="955"/>
      <c r="B31" s="1147" t="s">
        <v>852</v>
      </c>
      <c r="C31" s="563" t="s">
        <v>303</v>
      </c>
      <c r="D31" s="388" t="s">
        <v>301</v>
      </c>
      <c r="E31" s="370" t="s">
        <v>296</v>
      </c>
      <c r="F31" s="422" t="s">
        <v>847</v>
      </c>
      <c r="G31" s="478"/>
      <c r="H31" s="955"/>
      <c r="I31" s="1147" t="s">
        <v>852</v>
      </c>
      <c r="J31" s="563" t="s">
        <v>303</v>
      </c>
      <c r="K31" s="388" t="s">
        <v>301</v>
      </c>
      <c r="L31" s="370" t="s">
        <v>296</v>
      </c>
      <c r="M31" s="422" t="s">
        <v>847</v>
      </c>
      <c r="O31" s="955"/>
      <c r="P31" s="1147" t="s">
        <v>852</v>
      </c>
      <c r="Q31" s="563" t="s">
        <v>303</v>
      </c>
      <c r="R31" s="388" t="s">
        <v>301</v>
      </c>
      <c r="S31" s="370" t="s">
        <v>296</v>
      </c>
      <c r="T31" s="422" t="s">
        <v>847</v>
      </c>
      <c r="V31" s="955"/>
      <c r="W31" s="1147" t="s">
        <v>852</v>
      </c>
      <c r="X31" s="563" t="s">
        <v>303</v>
      </c>
      <c r="Y31" s="388" t="s">
        <v>301</v>
      </c>
      <c r="Z31" s="370" t="s">
        <v>296</v>
      </c>
      <c r="AA31" s="422" t="s">
        <v>847</v>
      </c>
      <c r="AC31" s="955"/>
      <c r="AD31" s="1147" t="s">
        <v>852</v>
      </c>
      <c r="AE31" s="563" t="s">
        <v>303</v>
      </c>
      <c r="AF31" s="388" t="s">
        <v>301</v>
      </c>
      <c r="AG31" s="370" t="s">
        <v>296</v>
      </c>
      <c r="AH31" s="422" t="s">
        <v>847</v>
      </c>
      <c r="AJ31" s="955"/>
      <c r="AK31" s="1147" t="s">
        <v>852</v>
      </c>
      <c r="AL31" s="563" t="s">
        <v>303</v>
      </c>
      <c r="AM31" s="388" t="s">
        <v>301</v>
      </c>
      <c r="AN31" s="370" t="s">
        <v>296</v>
      </c>
      <c r="AO31" s="422" t="s">
        <v>847</v>
      </c>
      <c r="AQ31" s="955"/>
      <c r="AR31" s="1147" t="s">
        <v>852</v>
      </c>
      <c r="AS31" s="563" t="s">
        <v>303</v>
      </c>
      <c r="AT31" s="388" t="s">
        <v>301</v>
      </c>
      <c r="AU31" s="370" t="s">
        <v>296</v>
      </c>
      <c r="AV31" s="422" t="s">
        <v>847</v>
      </c>
      <c r="AX31" s="955"/>
      <c r="AY31" s="1147" t="s">
        <v>852</v>
      </c>
      <c r="AZ31" s="563" t="s">
        <v>303</v>
      </c>
      <c r="BA31" s="388" t="s">
        <v>301</v>
      </c>
      <c r="BB31" s="370" t="s">
        <v>296</v>
      </c>
      <c r="BC31" s="422" t="s">
        <v>847</v>
      </c>
      <c r="BE31" s="955"/>
      <c r="BF31" s="1147" t="s">
        <v>852</v>
      </c>
      <c r="BG31" s="563" t="s">
        <v>303</v>
      </c>
      <c r="BH31" s="388" t="s">
        <v>301</v>
      </c>
      <c r="BI31" s="370" t="s">
        <v>296</v>
      </c>
      <c r="BJ31" s="422" t="s">
        <v>847</v>
      </c>
      <c r="BL31" s="955"/>
      <c r="BM31" s="1147" t="s">
        <v>852</v>
      </c>
      <c r="BN31" s="563" t="s">
        <v>303</v>
      </c>
      <c r="BO31" s="388" t="s">
        <v>301</v>
      </c>
      <c r="BP31" s="370" t="s">
        <v>296</v>
      </c>
      <c r="BQ31" s="422" t="s">
        <v>847</v>
      </c>
      <c r="BS31" s="955"/>
      <c r="BT31" s="1147" t="s">
        <v>852</v>
      </c>
      <c r="BU31" s="563" t="s">
        <v>303</v>
      </c>
      <c r="BV31" s="388" t="s">
        <v>301</v>
      </c>
      <c r="BW31" s="370" t="s">
        <v>296</v>
      </c>
      <c r="BX31" s="422" t="s">
        <v>847</v>
      </c>
      <c r="BZ31" s="955"/>
      <c r="CA31" s="1147" t="s">
        <v>852</v>
      </c>
      <c r="CB31" s="563" t="s">
        <v>303</v>
      </c>
      <c r="CC31" s="388" t="s">
        <v>301</v>
      </c>
      <c r="CD31" s="370" t="s">
        <v>296</v>
      </c>
      <c r="CE31" s="422" t="s">
        <v>847</v>
      </c>
    </row>
    <row r="32" spans="1:83" ht="60" customHeight="1">
      <c r="A32" s="955"/>
      <c r="B32" s="969"/>
      <c r="C32" s="562">
        <v>3</v>
      </c>
      <c r="D32" s="552" t="s">
        <v>388</v>
      </c>
      <c r="E32" s="552" t="s">
        <v>390</v>
      </c>
      <c r="F32" s="558" t="s">
        <v>1119</v>
      </c>
      <c r="G32" s="479"/>
      <c r="H32" s="955"/>
      <c r="I32" s="969"/>
      <c r="J32" s="562"/>
      <c r="K32" s="552"/>
      <c r="L32" s="552"/>
      <c r="M32" s="558"/>
      <c r="O32" s="955"/>
      <c r="P32" s="969"/>
      <c r="Q32" s="562"/>
      <c r="R32" s="552"/>
      <c r="S32" s="552"/>
      <c r="T32" s="558"/>
      <c r="V32" s="955"/>
      <c r="W32" s="969"/>
      <c r="X32" s="562"/>
      <c r="Y32" s="552"/>
      <c r="Z32" s="552"/>
      <c r="AA32" s="558"/>
      <c r="AC32" s="955"/>
      <c r="AD32" s="969"/>
      <c r="AE32" s="562"/>
      <c r="AF32" s="552"/>
      <c r="AG32" s="552"/>
      <c r="AH32" s="558"/>
      <c r="AJ32" s="955"/>
      <c r="AK32" s="969"/>
      <c r="AL32" s="562"/>
      <c r="AM32" s="552"/>
      <c r="AN32" s="552"/>
      <c r="AO32" s="558"/>
      <c r="AQ32" s="955"/>
      <c r="AR32" s="969"/>
      <c r="AS32" s="562"/>
      <c r="AT32" s="552"/>
      <c r="AU32" s="552"/>
      <c r="AV32" s="558"/>
      <c r="AX32" s="955"/>
      <c r="AY32" s="969"/>
      <c r="AZ32" s="562"/>
      <c r="BA32" s="552"/>
      <c r="BB32" s="552"/>
      <c r="BC32" s="558"/>
      <c r="BE32" s="955"/>
      <c r="BF32" s="969"/>
      <c r="BG32" s="562"/>
      <c r="BH32" s="552"/>
      <c r="BI32" s="552"/>
      <c r="BJ32" s="558"/>
      <c r="BL32" s="955"/>
      <c r="BM32" s="969"/>
      <c r="BN32" s="562"/>
      <c r="BO32" s="552"/>
      <c r="BP32" s="552"/>
      <c r="BQ32" s="558"/>
      <c r="BS32" s="955"/>
      <c r="BT32" s="969"/>
      <c r="BU32" s="562"/>
      <c r="BV32" s="552"/>
      <c r="BW32" s="552"/>
      <c r="BX32" s="558"/>
      <c r="BZ32" s="955"/>
      <c r="CA32" s="969"/>
      <c r="CB32" s="562"/>
      <c r="CC32" s="552"/>
      <c r="CD32" s="552"/>
      <c r="CE32" s="558"/>
    </row>
    <row r="33" spans="1:83" ht="36.950000000000003" customHeight="1">
      <c r="A33" s="955"/>
      <c r="B33" s="1145" t="s">
        <v>854</v>
      </c>
      <c r="C33" s="545" t="s">
        <v>855</v>
      </c>
      <c r="D33" s="275" t="s">
        <v>301</v>
      </c>
      <c r="E33" s="256" t="s">
        <v>296</v>
      </c>
      <c r="F33" s="422" t="s">
        <v>847</v>
      </c>
      <c r="G33" s="479"/>
      <c r="H33" s="955"/>
      <c r="I33" s="1145" t="s">
        <v>854</v>
      </c>
      <c r="J33" s="545" t="s">
        <v>855</v>
      </c>
      <c r="K33" s="275" t="s">
        <v>301</v>
      </c>
      <c r="L33" s="256" t="s">
        <v>296</v>
      </c>
      <c r="M33" s="422" t="s">
        <v>847</v>
      </c>
      <c r="O33" s="955"/>
      <c r="P33" s="1145" t="s">
        <v>854</v>
      </c>
      <c r="Q33" s="545" t="s">
        <v>855</v>
      </c>
      <c r="R33" s="275" t="s">
        <v>301</v>
      </c>
      <c r="S33" s="256" t="s">
        <v>296</v>
      </c>
      <c r="T33" s="422" t="s">
        <v>847</v>
      </c>
      <c r="V33" s="955"/>
      <c r="W33" s="1145" t="s">
        <v>854</v>
      </c>
      <c r="X33" s="545" t="s">
        <v>855</v>
      </c>
      <c r="Y33" s="275" t="s">
        <v>301</v>
      </c>
      <c r="Z33" s="256" t="s">
        <v>296</v>
      </c>
      <c r="AA33" s="422" t="s">
        <v>847</v>
      </c>
      <c r="AC33" s="955"/>
      <c r="AD33" s="1145" t="s">
        <v>854</v>
      </c>
      <c r="AE33" s="545" t="s">
        <v>855</v>
      </c>
      <c r="AF33" s="275" t="s">
        <v>301</v>
      </c>
      <c r="AG33" s="256" t="s">
        <v>296</v>
      </c>
      <c r="AH33" s="422" t="s">
        <v>847</v>
      </c>
      <c r="AJ33" s="955"/>
      <c r="AK33" s="1145" t="s">
        <v>854</v>
      </c>
      <c r="AL33" s="545" t="s">
        <v>855</v>
      </c>
      <c r="AM33" s="275" t="s">
        <v>301</v>
      </c>
      <c r="AN33" s="256" t="s">
        <v>296</v>
      </c>
      <c r="AO33" s="422" t="s">
        <v>847</v>
      </c>
      <c r="AQ33" s="955"/>
      <c r="AR33" s="1145" t="s">
        <v>854</v>
      </c>
      <c r="AS33" s="545" t="s">
        <v>855</v>
      </c>
      <c r="AT33" s="275" t="s">
        <v>301</v>
      </c>
      <c r="AU33" s="256" t="s">
        <v>296</v>
      </c>
      <c r="AV33" s="422" t="s">
        <v>847</v>
      </c>
      <c r="AX33" s="955"/>
      <c r="AY33" s="1145" t="s">
        <v>854</v>
      </c>
      <c r="AZ33" s="545" t="s">
        <v>855</v>
      </c>
      <c r="BA33" s="275" t="s">
        <v>301</v>
      </c>
      <c r="BB33" s="256" t="s">
        <v>296</v>
      </c>
      <c r="BC33" s="422" t="s">
        <v>847</v>
      </c>
      <c r="BE33" s="955"/>
      <c r="BF33" s="1145" t="s">
        <v>854</v>
      </c>
      <c r="BG33" s="545" t="s">
        <v>855</v>
      </c>
      <c r="BH33" s="275" t="s">
        <v>301</v>
      </c>
      <c r="BI33" s="256" t="s">
        <v>296</v>
      </c>
      <c r="BJ33" s="422" t="s">
        <v>847</v>
      </c>
      <c r="BL33" s="955"/>
      <c r="BM33" s="1145" t="s">
        <v>854</v>
      </c>
      <c r="BN33" s="545" t="s">
        <v>855</v>
      </c>
      <c r="BO33" s="275" t="s">
        <v>301</v>
      </c>
      <c r="BP33" s="256" t="s">
        <v>296</v>
      </c>
      <c r="BQ33" s="422" t="s">
        <v>847</v>
      </c>
      <c r="BS33" s="955"/>
      <c r="BT33" s="1145" t="s">
        <v>854</v>
      </c>
      <c r="BU33" s="545" t="s">
        <v>855</v>
      </c>
      <c r="BV33" s="275" t="s">
        <v>301</v>
      </c>
      <c r="BW33" s="256" t="s">
        <v>296</v>
      </c>
      <c r="BX33" s="422" t="s">
        <v>847</v>
      </c>
      <c r="BZ33" s="955"/>
      <c r="CA33" s="1145" t="s">
        <v>854</v>
      </c>
      <c r="CB33" s="545" t="s">
        <v>855</v>
      </c>
      <c r="CC33" s="275" t="s">
        <v>301</v>
      </c>
      <c r="CD33" s="256" t="s">
        <v>296</v>
      </c>
      <c r="CE33" s="422" t="s">
        <v>847</v>
      </c>
    </row>
    <row r="34" spans="1:83" ht="32.1" customHeight="1" thickBot="1">
      <c r="A34" s="955"/>
      <c r="B34" s="1146"/>
      <c r="C34" s="564">
        <v>4</v>
      </c>
      <c r="D34" s="559" t="s">
        <v>388</v>
      </c>
      <c r="E34" s="559" t="s">
        <v>390</v>
      </c>
      <c r="F34" s="560" t="s">
        <v>388</v>
      </c>
      <c r="G34" s="480"/>
      <c r="H34" s="955"/>
      <c r="I34" s="1146"/>
      <c r="J34" s="564"/>
      <c r="K34" s="559"/>
      <c r="L34" s="559"/>
      <c r="M34" s="560"/>
      <c r="O34" s="955"/>
      <c r="P34" s="1146"/>
      <c r="Q34" s="564"/>
      <c r="R34" s="559"/>
      <c r="S34" s="559"/>
      <c r="T34" s="560"/>
      <c r="V34" s="955"/>
      <c r="W34" s="1146"/>
      <c r="X34" s="564"/>
      <c r="Y34" s="559"/>
      <c r="Z34" s="559"/>
      <c r="AA34" s="560"/>
      <c r="AC34" s="955"/>
      <c r="AD34" s="1146"/>
      <c r="AE34" s="564"/>
      <c r="AF34" s="559"/>
      <c r="AG34" s="559"/>
      <c r="AH34" s="560"/>
      <c r="AJ34" s="955"/>
      <c r="AK34" s="1146"/>
      <c r="AL34" s="564"/>
      <c r="AM34" s="559"/>
      <c r="AN34" s="559"/>
      <c r="AO34" s="560"/>
      <c r="AQ34" s="955"/>
      <c r="AR34" s="1146"/>
      <c r="AS34" s="564"/>
      <c r="AT34" s="559"/>
      <c r="AU34" s="559"/>
      <c r="AV34" s="560"/>
      <c r="AX34" s="955"/>
      <c r="AY34" s="1146"/>
      <c r="AZ34" s="564"/>
      <c r="BA34" s="559"/>
      <c r="BB34" s="559"/>
      <c r="BC34" s="560"/>
      <c r="BE34" s="955"/>
      <c r="BF34" s="1146"/>
      <c r="BG34" s="564"/>
      <c r="BH34" s="559"/>
      <c r="BI34" s="559"/>
      <c r="BJ34" s="560"/>
      <c r="BL34" s="955"/>
      <c r="BM34" s="1146"/>
      <c r="BN34" s="564"/>
      <c r="BO34" s="559"/>
      <c r="BP34" s="559"/>
      <c r="BQ34" s="560"/>
      <c r="BS34" s="955"/>
      <c r="BT34" s="1146"/>
      <c r="BU34" s="564"/>
      <c r="BV34" s="559"/>
      <c r="BW34" s="559"/>
      <c r="BX34" s="560"/>
      <c r="BZ34" s="955"/>
      <c r="CA34" s="1146"/>
      <c r="CB34" s="564"/>
      <c r="CC34" s="559"/>
      <c r="CD34" s="559"/>
      <c r="CE34" s="560"/>
    </row>
    <row r="35" spans="1:83">
      <c r="A35" s="548"/>
      <c r="F35" s="481"/>
      <c r="G35" s="481"/>
      <c r="H35" s="548"/>
      <c r="M35" s="481"/>
      <c r="O35" s="548"/>
      <c r="T35" s="481"/>
      <c r="V35" s="548"/>
      <c r="AA35" s="481"/>
      <c r="AC35" s="548"/>
      <c r="AH35" s="481"/>
      <c r="AJ35" s="548"/>
      <c r="AO35" s="481"/>
      <c r="AQ35" s="548"/>
      <c r="AV35" s="481"/>
      <c r="AX35" s="548"/>
      <c r="BC35" s="481"/>
      <c r="BE35" s="548"/>
      <c r="BJ35" s="481"/>
      <c r="BL35" s="548"/>
      <c r="BQ35" s="481"/>
      <c r="BS35" s="548"/>
      <c r="BX35" s="481"/>
      <c r="BZ35" s="548"/>
      <c r="CE35" s="481"/>
    </row>
    <row r="36" spans="1:83" ht="15.75" thickBot="1">
      <c r="A36" s="548"/>
      <c r="F36" s="480"/>
      <c r="G36" s="480"/>
      <c r="H36" s="548"/>
      <c r="M36" s="480"/>
      <c r="O36" s="548"/>
      <c r="T36" s="480"/>
      <c r="V36" s="548"/>
      <c r="AA36" s="480"/>
      <c r="AC36" s="548"/>
      <c r="AH36" s="480"/>
      <c r="AJ36" s="548"/>
      <c r="AO36" s="480"/>
      <c r="AQ36" s="548"/>
      <c r="AV36" s="480"/>
      <c r="AX36" s="548"/>
      <c r="BC36" s="480"/>
      <c r="BE36" s="548"/>
      <c r="BJ36" s="480"/>
      <c r="BL36" s="548"/>
      <c r="BQ36" s="480"/>
      <c r="BS36" s="548"/>
      <c r="BX36" s="480"/>
      <c r="BZ36" s="548"/>
      <c r="CE36" s="480"/>
    </row>
    <row r="37" spans="1:83" ht="44.1" customHeight="1" thickBot="1">
      <c r="A37" s="579" t="s">
        <v>993</v>
      </c>
      <c r="B37" s="1138" t="s">
        <v>298</v>
      </c>
      <c r="C37" s="1120"/>
      <c r="D37" s="1120"/>
      <c r="E37" s="1120"/>
      <c r="F37" s="1121"/>
      <c r="G37" s="482"/>
      <c r="H37" s="579" t="s">
        <v>993</v>
      </c>
      <c r="I37" s="1138" t="s">
        <v>298</v>
      </c>
      <c r="J37" s="1120"/>
      <c r="K37" s="1120"/>
      <c r="L37" s="1120"/>
      <c r="M37" s="1121"/>
      <c r="O37" s="579" t="s">
        <v>993</v>
      </c>
      <c r="P37" s="1138" t="s">
        <v>298</v>
      </c>
      <c r="Q37" s="1120"/>
      <c r="R37" s="1120"/>
      <c r="S37" s="1120"/>
      <c r="T37" s="1121"/>
      <c r="V37" s="579" t="s">
        <v>993</v>
      </c>
      <c r="W37" s="1138" t="s">
        <v>298</v>
      </c>
      <c r="X37" s="1120"/>
      <c r="Y37" s="1120"/>
      <c r="Z37" s="1120"/>
      <c r="AA37" s="1121"/>
      <c r="AC37" s="579" t="s">
        <v>993</v>
      </c>
      <c r="AD37" s="1138" t="s">
        <v>298</v>
      </c>
      <c r="AE37" s="1120"/>
      <c r="AF37" s="1120"/>
      <c r="AG37" s="1120"/>
      <c r="AH37" s="1121"/>
      <c r="AJ37" s="579" t="s">
        <v>993</v>
      </c>
      <c r="AK37" s="1138" t="s">
        <v>298</v>
      </c>
      <c r="AL37" s="1120"/>
      <c r="AM37" s="1120"/>
      <c r="AN37" s="1120"/>
      <c r="AO37" s="1121"/>
      <c r="AQ37" s="579" t="s">
        <v>993</v>
      </c>
      <c r="AR37" s="1138" t="s">
        <v>298</v>
      </c>
      <c r="AS37" s="1120"/>
      <c r="AT37" s="1120"/>
      <c r="AU37" s="1120"/>
      <c r="AV37" s="1121"/>
      <c r="AX37" s="579" t="s">
        <v>993</v>
      </c>
      <c r="AY37" s="1138" t="s">
        <v>298</v>
      </c>
      <c r="AZ37" s="1120"/>
      <c r="BA37" s="1120"/>
      <c r="BB37" s="1120"/>
      <c r="BC37" s="1121"/>
      <c r="BE37" s="579" t="s">
        <v>993</v>
      </c>
      <c r="BF37" s="1138" t="s">
        <v>298</v>
      </c>
      <c r="BG37" s="1120"/>
      <c r="BH37" s="1120"/>
      <c r="BI37" s="1120"/>
      <c r="BJ37" s="1121"/>
      <c r="BL37" s="579" t="s">
        <v>993</v>
      </c>
      <c r="BM37" s="1138" t="s">
        <v>298</v>
      </c>
      <c r="BN37" s="1120"/>
      <c r="BO37" s="1120"/>
      <c r="BP37" s="1120"/>
      <c r="BQ37" s="1121"/>
      <c r="BS37" s="579" t="s">
        <v>993</v>
      </c>
      <c r="BT37" s="1138" t="s">
        <v>298</v>
      </c>
      <c r="BU37" s="1120"/>
      <c r="BV37" s="1120"/>
      <c r="BW37" s="1120"/>
      <c r="BX37" s="1121"/>
      <c r="BZ37" s="579" t="s">
        <v>993</v>
      </c>
      <c r="CA37" s="1138" t="s">
        <v>298</v>
      </c>
      <c r="CB37" s="1120"/>
      <c r="CC37" s="1120"/>
      <c r="CD37" s="1120"/>
      <c r="CE37" s="1121"/>
    </row>
    <row r="38" spans="1:83" ht="39" customHeight="1">
      <c r="A38" s="1139" t="s">
        <v>859</v>
      </c>
      <c r="B38" s="1141" t="s">
        <v>860</v>
      </c>
      <c r="C38" s="976" t="s">
        <v>858</v>
      </c>
      <c r="D38" s="946"/>
      <c r="E38" s="1143" t="s">
        <v>296</v>
      </c>
      <c r="F38" s="1144"/>
      <c r="G38" s="483"/>
      <c r="H38" s="1139" t="s">
        <v>859</v>
      </c>
      <c r="I38" s="1141" t="s">
        <v>860</v>
      </c>
      <c r="J38" s="976" t="s">
        <v>858</v>
      </c>
      <c r="K38" s="946"/>
      <c r="L38" s="1143" t="s">
        <v>296</v>
      </c>
      <c r="M38" s="1144"/>
      <c r="O38" s="1139" t="s">
        <v>859</v>
      </c>
      <c r="P38" s="1141" t="s">
        <v>860</v>
      </c>
      <c r="Q38" s="976" t="s">
        <v>858</v>
      </c>
      <c r="R38" s="946"/>
      <c r="S38" s="1143" t="s">
        <v>296</v>
      </c>
      <c r="T38" s="1144"/>
      <c r="V38" s="1139" t="s">
        <v>859</v>
      </c>
      <c r="W38" s="1141" t="s">
        <v>860</v>
      </c>
      <c r="X38" s="976" t="s">
        <v>858</v>
      </c>
      <c r="Y38" s="946"/>
      <c r="Z38" s="1143" t="s">
        <v>296</v>
      </c>
      <c r="AA38" s="1144"/>
      <c r="AC38" s="1139" t="s">
        <v>859</v>
      </c>
      <c r="AD38" s="1141" t="s">
        <v>860</v>
      </c>
      <c r="AE38" s="976" t="s">
        <v>858</v>
      </c>
      <c r="AF38" s="946"/>
      <c r="AG38" s="1143" t="s">
        <v>296</v>
      </c>
      <c r="AH38" s="1144"/>
      <c r="AJ38" s="1139" t="s">
        <v>859</v>
      </c>
      <c r="AK38" s="1141" t="s">
        <v>860</v>
      </c>
      <c r="AL38" s="976" t="s">
        <v>858</v>
      </c>
      <c r="AM38" s="946"/>
      <c r="AN38" s="1143" t="s">
        <v>296</v>
      </c>
      <c r="AO38" s="1144"/>
      <c r="AQ38" s="1139" t="s">
        <v>859</v>
      </c>
      <c r="AR38" s="1141" t="s">
        <v>860</v>
      </c>
      <c r="AS38" s="976" t="s">
        <v>858</v>
      </c>
      <c r="AT38" s="946"/>
      <c r="AU38" s="1143" t="s">
        <v>296</v>
      </c>
      <c r="AV38" s="1144"/>
      <c r="AX38" s="1139" t="s">
        <v>859</v>
      </c>
      <c r="AY38" s="1141" t="s">
        <v>860</v>
      </c>
      <c r="AZ38" s="976" t="s">
        <v>858</v>
      </c>
      <c r="BA38" s="946"/>
      <c r="BB38" s="1143" t="s">
        <v>296</v>
      </c>
      <c r="BC38" s="1144"/>
      <c r="BE38" s="1139" t="s">
        <v>859</v>
      </c>
      <c r="BF38" s="1141" t="s">
        <v>860</v>
      </c>
      <c r="BG38" s="976" t="s">
        <v>858</v>
      </c>
      <c r="BH38" s="946"/>
      <c r="BI38" s="1143" t="s">
        <v>296</v>
      </c>
      <c r="BJ38" s="1144"/>
      <c r="BL38" s="1139" t="s">
        <v>859</v>
      </c>
      <c r="BM38" s="1141" t="s">
        <v>860</v>
      </c>
      <c r="BN38" s="976" t="s">
        <v>858</v>
      </c>
      <c r="BO38" s="946"/>
      <c r="BP38" s="1143" t="s">
        <v>296</v>
      </c>
      <c r="BQ38" s="1144"/>
      <c r="BS38" s="1139" t="s">
        <v>859</v>
      </c>
      <c r="BT38" s="1141" t="s">
        <v>860</v>
      </c>
      <c r="BU38" s="976" t="s">
        <v>858</v>
      </c>
      <c r="BV38" s="946"/>
      <c r="BW38" s="1143" t="s">
        <v>296</v>
      </c>
      <c r="BX38" s="1144"/>
      <c r="BZ38" s="1139" t="s">
        <v>859</v>
      </c>
      <c r="CA38" s="1141" t="s">
        <v>860</v>
      </c>
      <c r="CB38" s="976" t="s">
        <v>858</v>
      </c>
      <c r="CC38" s="946"/>
      <c r="CD38" s="1143" t="s">
        <v>296</v>
      </c>
      <c r="CE38" s="1144"/>
    </row>
    <row r="39" spans="1:83" ht="48" customHeight="1">
      <c r="A39" s="1139"/>
      <c r="B39" s="1124"/>
      <c r="C39" s="1133">
        <v>0.6</v>
      </c>
      <c r="D39" s="983"/>
      <c r="E39" s="1134" t="s">
        <v>377</v>
      </c>
      <c r="F39" s="1135"/>
      <c r="G39" s="484"/>
      <c r="H39" s="1139"/>
      <c r="I39" s="1124"/>
      <c r="J39" s="1133"/>
      <c r="K39" s="983"/>
      <c r="L39" s="1134"/>
      <c r="M39" s="1135"/>
      <c r="O39" s="1139"/>
      <c r="P39" s="1124"/>
      <c r="Q39" s="1133"/>
      <c r="R39" s="983"/>
      <c r="S39" s="1134"/>
      <c r="T39" s="1135"/>
      <c r="V39" s="1139"/>
      <c r="W39" s="1124"/>
      <c r="X39" s="1133"/>
      <c r="Y39" s="983"/>
      <c r="Z39" s="1134"/>
      <c r="AA39" s="1135"/>
      <c r="AC39" s="1139"/>
      <c r="AD39" s="1124"/>
      <c r="AE39" s="1133"/>
      <c r="AF39" s="983"/>
      <c r="AG39" s="1134"/>
      <c r="AH39" s="1135"/>
      <c r="AJ39" s="1139"/>
      <c r="AK39" s="1124"/>
      <c r="AL39" s="1133"/>
      <c r="AM39" s="983"/>
      <c r="AN39" s="1134"/>
      <c r="AO39" s="1135"/>
      <c r="AQ39" s="1139"/>
      <c r="AR39" s="1124"/>
      <c r="AS39" s="1133"/>
      <c r="AT39" s="983"/>
      <c r="AU39" s="1134"/>
      <c r="AV39" s="1135"/>
      <c r="AX39" s="1139"/>
      <c r="AY39" s="1124"/>
      <c r="AZ39" s="1133"/>
      <c r="BA39" s="983"/>
      <c r="BB39" s="1134"/>
      <c r="BC39" s="1135"/>
      <c r="BE39" s="1139"/>
      <c r="BF39" s="1124"/>
      <c r="BG39" s="1133"/>
      <c r="BH39" s="983"/>
      <c r="BI39" s="1134"/>
      <c r="BJ39" s="1135"/>
      <c r="BL39" s="1139"/>
      <c r="BM39" s="1124"/>
      <c r="BN39" s="1133"/>
      <c r="BO39" s="983"/>
      <c r="BP39" s="1134"/>
      <c r="BQ39" s="1135"/>
      <c r="BS39" s="1139"/>
      <c r="BT39" s="1124"/>
      <c r="BU39" s="1133"/>
      <c r="BV39" s="983"/>
      <c r="BW39" s="1134"/>
      <c r="BX39" s="1135"/>
      <c r="BZ39" s="1139"/>
      <c r="CA39" s="1124"/>
      <c r="CB39" s="1133"/>
      <c r="CC39" s="983"/>
      <c r="CD39" s="1134"/>
      <c r="CE39" s="1135"/>
    </row>
    <row r="40" spans="1:83" ht="27" customHeight="1">
      <c r="A40" s="1139"/>
      <c r="B40" s="1124"/>
      <c r="C40" s="406" t="s">
        <v>861</v>
      </c>
      <c r="D40" s="370" t="s">
        <v>862</v>
      </c>
      <c r="E40" s="1136" t="s">
        <v>863</v>
      </c>
      <c r="F40" s="1137"/>
      <c r="H40" s="1139"/>
      <c r="I40" s="1124"/>
      <c r="J40" s="406" t="s">
        <v>861</v>
      </c>
      <c r="K40" s="370" t="s">
        <v>862</v>
      </c>
      <c r="L40" s="1136" t="s">
        <v>863</v>
      </c>
      <c r="M40" s="1137"/>
      <c r="O40" s="1139"/>
      <c r="P40" s="1124"/>
      <c r="Q40" s="406" t="s">
        <v>861</v>
      </c>
      <c r="R40" s="370" t="s">
        <v>862</v>
      </c>
      <c r="S40" s="1136" t="s">
        <v>863</v>
      </c>
      <c r="T40" s="1137"/>
      <c r="V40" s="1139"/>
      <c r="W40" s="1124"/>
      <c r="X40" s="406" t="s">
        <v>861</v>
      </c>
      <c r="Y40" s="370" t="s">
        <v>862</v>
      </c>
      <c r="Z40" s="1136" t="s">
        <v>863</v>
      </c>
      <c r="AA40" s="1137"/>
      <c r="AC40" s="1139"/>
      <c r="AD40" s="1124"/>
      <c r="AE40" s="406" t="s">
        <v>861</v>
      </c>
      <c r="AF40" s="370" t="s">
        <v>862</v>
      </c>
      <c r="AG40" s="1136" t="s">
        <v>863</v>
      </c>
      <c r="AH40" s="1137"/>
      <c r="AJ40" s="1139"/>
      <c r="AK40" s="1124"/>
      <c r="AL40" s="406" t="s">
        <v>861</v>
      </c>
      <c r="AM40" s="370" t="s">
        <v>862</v>
      </c>
      <c r="AN40" s="1136" t="s">
        <v>863</v>
      </c>
      <c r="AO40" s="1137"/>
      <c r="AQ40" s="1139"/>
      <c r="AR40" s="1124"/>
      <c r="AS40" s="406" t="s">
        <v>861</v>
      </c>
      <c r="AT40" s="370" t="s">
        <v>862</v>
      </c>
      <c r="AU40" s="1136" t="s">
        <v>863</v>
      </c>
      <c r="AV40" s="1137"/>
      <c r="AX40" s="1139"/>
      <c r="AY40" s="1124"/>
      <c r="AZ40" s="406" t="s">
        <v>861</v>
      </c>
      <c r="BA40" s="370" t="s">
        <v>862</v>
      </c>
      <c r="BB40" s="1136" t="s">
        <v>863</v>
      </c>
      <c r="BC40" s="1137"/>
      <c r="BE40" s="1139"/>
      <c r="BF40" s="1124"/>
      <c r="BG40" s="406" t="s">
        <v>861</v>
      </c>
      <c r="BH40" s="370" t="s">
        <v>862</v>
      </c>
      <c r="BI40" s="1136" t="s">
        <v>863</v>
      </c>
      <c r="BJ40" s="1137"/>
      <c r="BL40" s="1139"/>
      <c r="BM40" s="1124"/>
      <c r="BN40" s="406" t="s">
        <v>861</v>
      </c>
      <c r="BO40" s="370" t="s">
        <v>862</v>
      </c>
      <c r="BP40" s="1136" t="s">
        <v>863</v>
      </c>
      <c r="BQ40" s="1137"/>
      <c r="BS40" s="1139"/>
      <c r="BT40" s="1124"/>
      <c r="BU40" s="406" t="s">
        <v>861</v>
      </c>
      <c r="BV40" s="370" t="s">
        <v>862</v>
      </c>
      <c r="BW40" s="1136" t="s">
        <v>863</v>
      </c>
      <c r="BX40" s="1137"/>
      <c r="BZ40" s="1139"/>
      <c r="CA40" s="1124"/>
      <c r="CB40" s="406" t="s">
        <v>861</v>
      </c>
      <c r="CC40" s="370" t="s">
        <v>862</v>
      </c>
      <c r="CD40" s="1136" t="s">
        <v>863</v>
      </c>
      <c r="CE40" s="1137"/>
    </row>
    <row r="41" spans="1:83">
      <c r="A41" s="1140"/>
      <c r="B41" s="1142"/>
      <c r="C41" s="352">
        <v>3000</v>
      </c>
      <c r="D41" s="386">
        <v>0.5</v>
      </c>
      <c r="E41" s="1134" t="s">
        <v>955</v>
      </c>
      <c r="F41" s="1135"/>
      <c r="H41" s="1140"/>
      <c r="I41" s="1142"/>
      <c r="J41" s="352"/>
      <c r="K41" s="386"/>
      <c r="L41" s="1134"/>
      <c r="M41" s="1135"/>
      <c r="O41" s="1140"/>
      <c r="P41" s="1142"/>
      <c r="Q41" s="352"/>
      <c r="R41" s="386"/>
      <c r="S41" s="1134"/>
      <c r="T41" s="1135"/>
      <c r="V41" s="1140"/>
      <c r="W41" s="1142"/>
      <c r="X41" s="352"/>
      <c r="Y41" s="386"/>
      <c r="Z41" s="1134"/>
      <c r="AA41" s="1135"/>
      <c r="AC41" s="1140"/>
      <c r="AD41" s="1142"/>
      <c r="AE41" s="352"/>
      <c r="AF41" s="386"/>
      <c r="AG41" s="1134"/>
      <c r="AH41" s="1135"/>
      <c r="AJ41" s="1140"/>
      <c r="AK41" s="1142"/>
      <c r="AL41" s="352"/>
      <c r="AM41" s="386"/>
      <c r="AN41" s="1134"/>
      <c r="AO41" s="1135"/>
      <c r="AQ41" s="1140"/>
      <c r="AR41" s="1142"/>
      <c r="AS41" s="352"/>
      <c r="AT41" s="386"/>
      <c r="AU41" s="1134"/>
      <c r="AV41" s="1135"/>
      <c r="AX41" s="1140"/>
      <c r="AY41" s="1142"/>
      <c r="AZ41" s="352"/>
      <c r="BA41" s="386"/>
      <c r="BB41" s="1134"/>
      <c r="BC41" s="1135"/>
      <c r="BE41" s="1140"/>
      <c r="BF41" s="1142"/>
      <c r="BG41" s="352"/>
      <c r="BH41" s="386"/>
      <c r="BI41" s="1134"/>
      <c r="BJ41" s="1135"/>
      <c r="BL41" s="1140"/>
      <c r="BM41" s="1142"/>
      <c r="BN41" s="352"/>
      <c r="BO41" s="386"/>
      <c r="BP41" s="1134"/>
      <c r="BQ41" s="1135"/>
      <c r="BS41" s="1140"/>
      <c r="BT41" s="1142"/>
      <c r="BU41" s="352"/>
      <c r="BV41" s="386"/>
      <c r="BW41" s="1134"/>
      <c r="BX41" s="1135"/>
      <c r="BZ41" s="1140"/>
      <c r="CA41" s="1142"/>
      <c r="CB41" s="352"/>
      <c r="CC41" s="386"/>
      <c r="CD41" s="1134"/>
      <c r="CE41" s="1135"/>
    </row>
    <row r="42" spans="1:83" ht="48">
      <c r="A42" s="1158" t="s">
        <v>994</v>
      </c>
      <c r="B42" s="1160" t="s">
        <v>865</v>
      </c>
      <c r="C42" s="407" t="s">
        <v>868</v>
      </c>
      <c r="D42" s="256" t="s">
        <v>995</v>
      </c>
      <c r="E42" s="1107" t="s">
        <v>863</v>
      </c>
      <c r="F42" s="1162"/>
      <c r="G42" s="474"/>
      <c r="H42" s="1158" t="s">
        <v>994</v>
      </c>
      <c r="I42" s="1160" t="s">
        <v>865</v>
      </c>
      <c r="J42" s="407" t="s">
        <v>868</v>
      </c>
      <c r="K42" s="256" t="s">
        <v>995</v>
      </c>
      <c r="L42" s="1107" t="s">
        <v>863</v>
      </c>
      <c r="M42" s="1162"/>
      <c r="O42" s="1158" t="s">
        <v>994</v>
      </c>
      <c r="P42" s="1160" t="s">
        <v>865</v>
      </c>
      <c r="Q42" s="407" t="s">
        <v>868</v>
      </c>
      <c r="R42" s="256" t="s">
        <v>995</v>
      </c>
      <c r="S42" s="1107" t="s">
        <v>863</v>
      </c>
      <c r="T42" s="1162"/>
      <c r="V42" s="1158" t="s">
        <v>994</v>
      </c>
      <c r="W42" s="1160" t="s">
        <v>865</v>
      </c>
      <c r="X42" s="407" t="s">
        <v>868</v>
      </c>
      <c r="Y42" s="256" t="s">
        <v>995</v>
      </c>
      <c r="Z42" s="1107" t="s">
        <v>863</v>
      </c>
      <c r="AA42" s="1162"/>
      <c r="AC42" s="1158" t="s">
        <v>994</v>
      </c>
      <c r="AD42" s="1160" t="s">
        <v>865</v>
      </c>
      <c r="AE42" s="407" t="s">
        <v>868</v>
      </c>
      <c r="AF42" s="256" t="s">
        <v>995</v>
      </c>
      <c r="AG42" s="1107" t="s">
        <v>863</v>
      </c>
      <c r="AH42" s="1162"/>
      <c r="AJ42" s="1158" t="s">
        <v>994</v>
      </c>
      <c r="AK42" s="1160" t="s">
        <v>865</v>
      </c>
      <c r="AL42" s="407" t="s">
        <v>868</v>
      </c>
      <c r="AM42" s="256" t="s">
        <v>995</v>
      </c>
      <c r="AN42" s="1107" t="s">
        <v>863</v>
      </c>
      <c r="AO42" s="1162"/>
      <c r="AQ42" s="1158" t="s">
        <v>994</v>
      </c>
      <c r="AR42" s="1160" t="s">
        <v>865</v>
      </c>
      <c r="AS42" s="407" t="s">
        <v>868</v>
      </c>
      <c r="AT42" s="256" t="s">
        <v>995</v>
      </c>
      <c r="AU42" s="1107" t="s">
        <v>863</v>
      </c>
      <c r="AV42" s="1162"/>
      <c r="AX42" s="1158" t="s">
        <v>994</v>
      </c>
      <c r="AY42" s="1160" t="s">
        <v>865</v>
      </c>
      <c r="AZ42" s="407" t="s">
        <v>868</v>
      </c>
      <c r="BA42" s="256" t="s">
        <v>995</v>
      </c>
      <c r="BB42" s="1107" t="s">
        <v>863</v>
      </c>
      <c r="BC42" s="1162"/>
      <c r="BE42" s="1158" t="s">
        <v>994</v>
      </c>
      <c r="BF42" s="1160" t="s">
        <v>865</v>
      </c>
      <c r="BG42" s="407" t="s">
        <v>868</v>
      </c>
      <c r="BH42" s="256" t="s">
        <v>995</v>
      </c>
      <c r="BI42" s="1107" t="s">
        <v>863</v>
      </c>
      <c r="BJ42" s="1162"/>
      <c r="BL42" s="1158" t="s">
        <v>994</v>
      </c>
      <c r="BM42" s="1160" t="s">
        <v>865</v>
      </c>
      <c r="BN42" s="407" t="s">
        <v>868</v>
      </c>
      <c r="BO42" s="256" t="s">
        <v>995</v>
      </c>
      <c r="BP42" s="1107" t="s">
        <v>863</v>
      </c>
      <c r="BQ42" s="1162"/>
      <c r="BS42" s="1158" t="s">
        <v>994</v>
      </c>
      <c r="BT42" s="1160" t="s">
        <v>865</v>
      </c>
      <c r="BU42" s="407" t="s">
        <v>868</v>
      </c>
      <c r="BV42" s="256" t="s">
        <v>995</v>
      </c>
      <c r="BW42" s="1107" t="s">
        <v>863</v>
      </c>
      <c r="BX42" s="1162"/>
      <c r="BZ42" s="1158" t="s">
        <v>994</v>
      </c>
      <c r="CA42" s="1160" t="s">
        <v>865</v>
      </c>
      <c r="CB42" s="407" t="s">
        <v>868</v>
      </c>
      <c r="CC42" s="256" t="s">
        <v>995</v>
      </c>
      <c r="CD42" s="1107" t="s">
        <v>863</v>
      </c>
      <c r="CE42" s="1162"/>
    </row>
    <row r="43" spans="1:83">
      <c r="A43" s="1158"/>
      <c r="B43" s="1161"/>
      <c r="C43" s="352">
        <v>0</v>
      </c>
      <c r="D43" s="411"/>
      <c r="E43" s="1134"/>
      <c r="F43" s="1135"/>
      <c r="G43" s="478"/>
      <c r="H43" s="1158"/>
      <c r="I43" s="1161"/>
      <c r="J43" s="352"/>
      <c r="K43" s="411"/>
      <c r="L43" s="1134"/>
      <c r="M43" s="1135"/>
      <c r="O43" s="1158"/>
      <c r="P43" s="1161"/>
      <c r="Q43" s="352"/>
      <c r="R43" s="411"/>
      <c r="S43" s="1134"/>
      <c r="T43" s="1135"/>
      <c r="V43" s="1158"/>
      <c r="W43" s="1161"/>
      <c r="X43" s="352"/>
      <c r="Y43" s="411"/>
      <c r="Z43" s="1134"/>
      <c r="AA43" s="1135"/>
      <c r="AC43" s="1158"/>
      <c r="AD43" s="1161"/>
      <c r="AE43" s="352"/>
      <c r="AF43" s="411"/>
      <c r="AG43" s="1134"/>
      <c r="AH43" s="1135"/>
      <c r="AJ43" s="1158"/>
      <c r="AK43" s="1161"/>
      <c r="AL43" s="352"/>
      <c r="AM43" s="411"/>
      <c r="AN43" s="1134"/>
      <c r="AO43" s="1135"/>
      <c r="AQ43" s="1158"/>
      <c r="AR43" s="1161"/>
      <c r="AS43" s="352"/>
      <c r="AT43" s="411"/>
      <c r="AU43" s="1134"/>
      <c r="AV43" s="1135"/>
      <c r="AX43" s="1158"/>
      <c r="AY43" s="1161"/>
      <c r="AZ43" s="352"/>
      <c r="BA43" s="411"/>
      <c r="BB43" s="1134"/>
      <c r="BC43" s="1135"/>
      <c r="BE43" s="1158"/>
      <c r="BF43" s="1161"/>
      <c r="BG43" s="352"/>
      <c r="BH43" s="411"/>
      <c r="BI43" s="1134"/>
      <c r="BJ43" s="1135"/>
      <c r="BL43" s="1158"/>
      <c r="BM43" s="1161"/>
      <c r="BN43" s="352"/>
      <c r="BO43" s="411"/>
      <c r="BP43" s="1134"/>
      <c r="BQ43" s="1135"/>
      <c r="BS43" s="1158"/>
      <c r="BT43" s="1161"/>
      <c r="BU43" s="352"/>
      <c r="BV43" s="411"/>
      <c r="BW43" s="1134"/>
      <c r="BX43" s="1135"/>
      <c r="BZ43" s="1158"/>
      <c r="CA43" s="1161"/>
      <c r="CB43" s="352"/>
      <c r="CC43" s="411"/>
      <c r="CD43" s="1134"/>
      <c r="CE43" s="1135"/>
    </row>
    <row r="44" spans="1:83" ht="15" customHeight="1">
      <c r="A44" s="1158"/>
      <c r="B44" s="1160" t="s">
        <v>869</v>
      </c>
      <c r="C44" s="407" t="s">
        <v>870</v>
      </c>
      <c r="D44" s="256" t="s">
        <v>638</v>
      </c>
      <c r="E44" s="1107" t="s">
        <v>301</v>
      </c>
      <c r="F44" s="1162"/>
      <c r="G44" s="489"/>
      <c r="H44" s="1158"/>
      <c r="I44" s="1160" t="s">
        <v>869</v>
      </c>
      <c r="J44" s="407" t="s">
        <v>870</v>
      </c>
      <c r="K44" s="256" t="s">
        <v>638</v>
      </c>
      <c r="L44" s="1107" t="s">
        <v>301</v>
      </c>
      <c r="M44" s="1162"/>
      <c r="O44" s="1158"/>
      <c r="P44" s="1160" t="s">
        <v>869</v>
      </c>
      <c r="Q44" s="407" t="s">
        <v>870</v>
      </c>
      <c r="R44" s="256" t="s">
        <v>638</v>
      </c>
      <c r="S44" s="1107" t="s">
        <v>301</v>
      </c>
      <c r="T44" s="1162"/>
      <c r="V44" s="1158"/>
      <c r="W44" s="1160" t="s">
        <v>869</v>
      </c>
      <c r="X44" s="407" t="s">
        <v>870</v>
      </c>
      <c r="Y44" s="256" t="s">
        <v>638</v>
      </c>
      <c r="Z44" s="1107" t="s">
        <v>301</v>
      </c>
      <c r="AA44" s="1162"/>
      <c r="AC44" s="1158"/>
      <c r="AD44" s="1160" t="s">
        <v>869</v>
      </c>
      <c r="AE44" s="407" t="s">
        <v>870</v>
      </c>
      <c r="AF44" s="256" t="s">
        <v>638</v>
      </c>
      <c r="AG44" s="1107" t="s">
        <v>301</v>
      </c>
      <c r="AH44" s="1162"/>
      <c r="AJ44" s="1158"/>
      <c r="AK44" s="1160" t="s">
        <v>869</v>
      </c>
      <c r="AL44" s="407" t="s">
        <v>870</v>
      </c>
      <c r="AM44" s="256" t="s">
        <v>638</v>
      </c>
      <c r="AN44" s="1107" t="s">
        <v>301</v>
      </c>
      <c r="AO44" s="1162"/>
      <c r="AQ44" s="1158"/>
      <c r="AR44" s="1160" t="s">
        <v>869</v>
      </c>
      <c r="AS44" s="407" t="s">
        <v>870</v>
      </c>
      <c r="AT44" s="256" t="s">
        <v>638</v>
      </c>
      <c r="AU44" s="1107" t="s">
        <v>301</v>
      </c>
      <c r="AV44" s="1162"/>
      <c r="AX44" s="1158"/>
      <c r="AY44" s="1160" t="s">
        <v>869</v>
      </c>
      <c r="AZ44" s="407" t="s">
        <v>870</v>
      </c>
      <c r="BA44" s="256" t="s">
        <v>638</v>
      </c>
      <c r="BB44" s="1107" t="s">
        <v>301</v>
      </c>
      <c r="BC44" s="1162"/>
      <c r="BE44" s="1158"/>
      <c r="BF44" s="1160" t="s">
        <v>869</v>
      </c>
      <c r="BG44" s="407" t="s">
        <v>870</v>
      </c>
      <c r="BH44" s="256" t="s">
        <v>638</v>
      </c>
      <c r="BI44" s="1107" t="s">
        <v>301</v>
      </c>
      <c r="BJ44" s="1162"/>
      <c r="BL44" s="1158"/>
      <c r="BM44" s="1160" t="s">
        <v>869</v>
      </c>
      <c r="BN44" s="407" t="s">
        <v>870</v>
      </c>
      <c r="BO44" s="256" t="s">
        <v>638</v>
      </c>
      <c r="BP44" s="1107" t="s">
        <v>301</v>
      </c>
      <c r="BQ44" s="1162"/>
      <c r="BS44" s="1158"/>
      <c r="BT44" s="1160" t="s">
        <v>869</v>
      </c>
      <c r="BU44" s="407" t="s">
        <v>870</v>
      </c>
      <c r="BV44" s="256" t="s">
        <v>638</v>
      </c>
      <c r="BW44" s="1107" t="s">
        <v>301</v>
      </c>
      <c r="BX44" s="1162"/>
      <c r="BZ44" s="1158"/>
      <c r="CA44" s="1160" t="s">
        <v>869</v>
      </c>
      <c r="CB44" s="407" t="s">
        <v>870</v>
      </c>
      <c r="CC44" s="256" t="s">
        <v>638</v>
      </c>
      <c r="CD44" s="1107" t="s">
        <v>301</v>
      </c>
      <c r="CE44" s="1162"/>
    </row>
    <row r="45" spans="1:83" ht="39" customHeight="1" thickBot="1">
      <c r="A45" s="1159"/>
      <c r="B45" s="1163"/>
      <c r="C45" s="578">
        <v>3</v>
      </c>
      <c r="D45" s="578" t="s">
        <v>956</v>
      </c>
      <c r="E45" s="1164" t="s">
        <v>388</v>
      </c>
      <c r="F45" s="1165"/>
      <c r="G45" s="480"/>
      <c r="H45" s="1159"/>
      <c r="I45" s="1163"/>
      <c r="J45" s="578"/>
      <c r="K45" s="578"/>
      <c r="L45" s="1164"/>
      <c r="M45" s="1165"/>
      <c r="O45" s="1159"/>
      <c r="P45" s="1163"/>
      <c r="Q45" s="578"/>
      <c r="R45" s="578"/>
      <c r="S45" s="1164"/>
      <c r="T45" s="1165"/>
      <c r="V45" s="1159"/>
      <c r="W45" s="1163"/>
      <c r="X45" s="578"/>
      <c r="Y45" s="578"/>
      <c r="Z45" s="1164"/>
      <c r="AA45" s="1165"/>
      <c r="AC45" s="1159"/>
      <c r="AD45" s="1163"/>
      <c r="AE45" s="578"/>
      <c r="AF45" s="578"/>
      <c r="AG45" s="1164"/>
      <c r="AH45" s="1165"/>
      <c r="AJ45" s="1159"/>
      <c r="AK45" s="1163"/>
      <c r="AL45" s="578"/>
      <c r="AM45" s="578"/>
      <c r="AN45" s="1164"/>
      <c r="AO45" s="1165"/>
      <c r="AQ45" s="1159"/>
      <c r="AR45" s="1163"/>
      <c r="AS45" s="578"/>
      <c r="AT45" s="578"/>
      <c r="AU45" s="1164"/>
      <c r="AV45" s="1165"/>
      <c r="AX45" s="1159"/>
      <c r="AY45" s="1163"/>
      <c r="AZ45" s="578"/>
      <c r="BA45" s="578"/>
      <c r="BB45" s="1164"/>
      <c r="BC45" s="1165"/>
      <c r="BE45" s="1159"/>
      <c r="BF45" s="1163"/>
      <c r="BG45" s="578"/>
      <c r="BH45" s="578"/>
      <c r="BI45" s="1164"/>
      <c r="BJ45" s="1165"/>
      <c r="BL45" s="1159"/>
      <c r="BM45" s="1163"/>
      <c r="BN45" s="578"/>
      <c r="BO45" s="578"/>
      <c r="BP45" s="1164"/>
      <c r="BQ45" s="1165"/>
      <c r="BS45" s="1159"/>
      <c r="BT45" s="1163"/>
      <c r="BU45" s="578"/>
      <c r="BV45" s="578"/>
      <c r="BW45" s="1164"/>
      <c r="BX45" s="1165"/>
      <c r="BZ45" s="1159"/>
      <c r="CA45" s="1163"/>
      <c r="CB45" s="578"/>
      <c r="CC45" s="578"/>
      <c r="CD45" s="1164"/>
      <c r="CE45" s="1165"/>
    </row>
    <row r="46" spans="1:83" ht="69.95" customHeight="1" thickBot="1">
      <c r="F46" s="580"/>
      <c r="G46" s="490"/>
      <c r="M46" s="580"/>
      <c r="T46" s="580"/>
      <c r="AA46" s="580"/>
      <c r="AH46" s="580"/>
      <c r="AO46" s="580"/>
      <c r="AV46" s="580"/>
      <c r="BC46" s="580"/>
      <c r="BJ46" s="580"/>
      <c r="BQ46" s="580"/>
      <c r="BX46" s="580"/>
      <c r="CE46" s="580"/>
    </row>
    <row r="47" spans="1:83">
      <c r="A47" s="581"/>
      <c r="B47" s="1120" t="s">
        <v>298</v>
      </c>
      <c r="C47" s="1120"/>
      <c r="D47" s="1120"/>
      <c r="E47" s="1120"/>
      <c r="F47" s="1121"/>
      <c r="G47" s="483"/>
      <c r="H47" s="581"/>
      <c r="I47" s="1120" t="s">
        <v>298</v>
      </c>
      <c r="J47" s="1120"/>
      <c r="K47" s="1120"/>
      <c r="L47" s="1120"/>
      <c r="M47" s="1121"/>
      <c r="O47" s="581"/>
      <c r="P47" s="1120" t="s">
        <v>298</v>
      </c>
      <c r="Q47" s="1120"/>
      <c r="R47" s="1120"/>
      <c r="S47" s="1120"/>
      <c r="T47" s="1121"/>
      <c r="V47" s="581"/>
      <c r="W47" s="1120" t="s">
        <v>298</v>
      </c>
      <c r="X47" s="1120"/>
      <c r="Y47" s="1120"/>
      <c r="Z47" s="1120"/>
      <c r="AA47" s="1121"/>
      <c r="AC47" s="581"/>
      <c r="AD47" s="1120" t="s">
        <v>298</v>
      </c>
      <c r="AE47" s="1120"/>
      <c r="AF47" s="1120"/>
      <c r="AG47" s="1120"/>
      <c r="AH47" s="1121"/>
      <c r="AJ47" s="581"/>
      <c r="AK47" s="1120" t="s">
        <v>298</v>
      </c>
      <c r="AL47" s="1120"/>
      <c r="AM47" s="1120"/>
      <c r="AN47" s="1120"/>
      <c r="AO47" s="1121"/>
      <c r="AQ47" s="581"/>
      <c r="AR47" s="1120" t="s">
        <v>298</v>
      </c>
      <c r="AS47" s="1120"/>
      <c r="AT47" s="1120"/>
      <c r="AU47" s="1120"/>
      <c r="AV47" s="1121"/>
      <c r="AX47" s="581"/>
      <c r="AY47" s="1120" t="s">
        <v>298</v>
      </c>
      <c r="AZ47" s="1120"/>
      <c r="BA47" s="1120"/>
      <c r="BB47" s="1120"/>
      <c r="BC47" s="1121"/>
      <c r="BE47" s="581"/>
      <c r="BF47" s="1120" t="s">
        <v>298</v>
      </c>
      <c r="BG47" s="1120"/>
      <c r="BH47" s="1120"/>
      <c r="BI47" s="1120"/>
      <c r="BJ47" s="1121"/>
      <c r="BL47" s="581"/>
      <c r="BM47" s="1120" t="s">
        <v>298</v>
      </c>
      <c r="BN47" s="1120"/>
      <c r="BO47" s="1120"/>
      <c r="BP47" s="1120"/>
      <c r="BQ47" s="1121"/>
      <c r="BS47" s="581"/>
      <c r="BT47" s="1120" t="s">
        <v>298</v>
      </c>
      <c r="BU47" s="1120"/>
      <c r="BV47" s="1120"/>
      <c r="BW47" s="1120"/>
      <c r="BX47" s="1121"/>
      <c r="BZ47" s="581"/>
      <c r="CA47" s="1120" t="s">
        <v>298</v>
      </c>
      <c r="CB47" s="1120"/>
      <c r="CC47" s="1120"/>
      <c r="CD47" s="1120"/>
      <c r="CE47" s="1121"/>
    </row>
    <row r="48" spans="1:83" ht="48" customHeight="1">
      <c r="A48" s="1151" t="s">
        <v>872</v>
      </c>
      <c r="B48" s="928" t="s">
        <v>873</v>
      </c>
      <c r="C48" s="412" t="s">
        <v>874</v>
      </c>
      <c r="D48" s="382" t="s">
        <v>875</v>
      </c>
      <c r="E48" s="1143" t="s">
        <v>876</v>
      </c>
      <c r="F48" s="1144"/>
      <c r="G48" s="491"/>
      <c r="H48" s="1151" t="s">
        <v>872</v>
      </c>
      <c r="I48" s="928" t="s">
        <v>873</v>
      </c>
      <c r="J48" s="412" t="s">
        <v>874</v>
      </c>
      <c r="K48" s="382" t="s">
        <v>875</v>
      </c>
      <c r="L48" s="1143" t="s">
        <v>876</v>
      </c>
      <c r="M48" s="1144"/>
      <c r="O48" s="1151" t="s">
        <v>872</v>
      </c>
      <c r="P48" s="928" t="s">
        <v>873</v>
      </c>
      <c r="Q48" s="412" t="s">
        <v>874</v>
      </c>
      <c r="R48" s="382" t="s">
        <v>875</v>
      </c>
      <c r="S48" s="1143" t="s">
        <v>876</v>
      </c>
      <c r="T48" s="1144"/>
      <c r="V48" s="1151" t="s">
        <v>872</v>
      </c>
      <c r="W48" s="928" t="s">
        <v>873</v>
      </c>
      <c r="X48" s="412" t="s">
        <v>874</v>
      </c>
      <c r="Y48" s="382" t="s">
        <v>875</v>
      </c>
      <c r="Z48" s="1143" t="s">
        <v>876</v>
      </c>
      <c r="AA48" s="1144"/>
      <c r="AC48" s="1151" t="s">
        <v>872</v>
      </c>
      <c r="AD48" s="928" t="s">
        <v>873</v>
      </c>
      <c r="AE48" s="412" t="s">
        <v>874</v>
      </c>
      <c r="AF48" s="382" t="s">
        <v>875</v>
      </c>
      <c r="AG48" s="1143" t="s">
        <v>876</v>
      </c>
      <c r="AH48" s="1144"/>
      <c r="AJ48" s="1151" t="s">
        <v>872</v>
      </c>
      <c r="AK48" s="928" t="s">
        <v>873</v>
      </c>
      <c r="AL48" s="412" t="s">
        <v>874</v>
      </c>
      <c r="AM48" s="382" t="s">
        <v>875</v>
      </c>
      <c r="AN48" s="1143" t="s">
        <v>876</v>
      </c>
      <c r="AO48" s="1144"/>
      <c r="AQ48" s="1151" t="s">
        <v>872</v>
      </c>
      <c r="AR48" s="928" t="s">
        <v>873</v>
      </c>
      <c r="AS48" s="412" t="s">
        <v>874</v>
      </c>
      <c r="AT48" s="382" t="s">
        <v>875</v>
      </c>
      <c r="AU48" s="1143" t="s">
        <v>876</v>
      </c>
      <c r="AV48" s="1144"/>
      <c r="AX48" s="1151" t="s">
        <v>872</v>
      </c>
      <c r="AY48" s="928" t="s">
        <v>873</v>
      </c>
      <c r="AZ48" s="412" t="s">
        <v>874</v>
      </c>
      <c r="BA48" s="382" t="s">
        <v>875</v>
      </c>
      <c r="BB48" s="1143" t="s">
        <v>876</v>
      </c>
      <c r="BC48" s="1144"/>
      <c r="BE48" s="1151" t="s">
        <v>872</v>
      </c>
      <c r="BF48" s="928" t="s">
        <v>873</v>
      </c>
      <c r="BG48" s="412" t="s">
        <v>874</v>
      </c>
      <c r="BH48" s="382" t="s">
        <v>875</v>
      </c>
      <c r="BI48" s="1143" t="s">
        <v>876</v>
      </c>
      <c r="BJ48" s="1144"/>
      <c r="BL48" s="1151" t="s">
        <v>872</v>
      </c>
      <c r="BM48" s="928" t="s">
        <v>873</v>
      </c>
      <c r="BN48" s="412" t="s">
        <v>874</v>
      </c>
      <c r="BO48" s="382" t="s">
        <v>875</v>
      </c>
      <c r="BP48" s="1143" t="s">
        <v>876</v>
      </c>
      <c r="BQ48" s="1144"/>
      <c r="BS48" s="1151" t="s">
        <v>872</v>
      </c>
      <c r="BT48" s="928" t="s">
        <v>873</v>
      </c>
      <c r="BU48" s="412" t="s">
        <v>874</v>
      </c>
      <c r="BV48" s="382" t="s">
        <v>875</v>
      </c>
      <c r="BW48" s="1143" t="s">
        <v>876</v>
      </c>
      <c r="BX48" s="1144"/>
      <c r="BZ48" s="1151" t="s">
        <v>872</v>
      </c>
      <c r="CA48" s="928" t="s">
        <v>873</v>
      </c>
      <c r="CB48" s="412" t="s">
        <v>874</v>
      </c>
      <c r="CC48" s="382" t="s">
        <v>875</v>
      </c>
      <c r="CD48" s="1143" t="s">
        <v>876</v>
      </c>
      <c r="CE48" s="1144"/>
    </row>
    <row r="49" spans="1:83" ht="30.75" thickBot="1">
      <c r="A49" s="1152"/>
      <c r="B49" s="930"/>
      <c r="C49" s="552" t="s">
        <v>390</v>
      </c>
      <c r="D49" s="559" t="s">
        <v>388</v>
      </c>
      <c r="E49" s="1000" t="s">
        <v>957</v>
      </c>
      <c r="F49" s="1001"/>
      <c r="G49" s="483"/>
      <c r="H49" s="1152"/>
      <c r="I49" s="930"/>
      <c r="J49" s="552"/>
      <c r="K49" s="559"/>
      <c r="L49" s="1000"/>
      <c r="M49" s="1001"/>
      <c r="O49" s="1152"/>
      <c r="P49" s="930"/>
      <c r="Q49" s="552"/>
      <c r="R49" s="559"/>
      <c r="S49" s="1000"/>
      <c r="T49" s="1001"/>
      <c r="V49" s="1152"/>
      <c r="W49" s="930"/>
      <c r="X49" s="552"/>
      <c r="Y49" s="559"/>
      <c r="Z49" s="1000"/>
      <c r="AA49" s="1001"/>
      <c r="AC49" s="1152"/>
      <c r="AD49" s="930"/>
      <c r="AE49" s="552"/>
      <c r="AF49" s="559"/>
      <c r="AG49" s="1000"/>
      <c r="AH49" s="1001"/>
      <c r="AJ49" s="1152"/>
      <c r="AK49" s="930"/>
      <c r="AL49" s="552"/>
      <c r="AM49" s="559"/>
      <c r="AN49" s="1000"/>
      <c r="AO49" s="1001"/>
      <c r="AQ49" s="1152"/>
      <c r="AR49" s="930"/>
      <c r="AS49" s="552"/>
      <c r="AT49" s="559"/>
      <c r="AU49" s="1000"/>
      <c r="AV49" s="1001"/>
      <c r="AX49" s="1152"/>
      <c r="AY49" s="930"/>
      <c r="AZ49" s="552"/>
      <c r="BA49" s="559"/>
      <c r="BB49" s="1000"/>
      <c r="BC49" s="1001"/>
      <c r="BE49" s="1152"/>
      <c r="BF49" s="930"/>
      <c r="BG49" s="552"/>
      <c r="BH49" s="559"/>
      <c r="BI49" s="1000"/>
      <c r="BJ49" s="1001"/>
      <c r="BL49" s="1152"/>
      <c r="BM49" s="930"/>
      <c r="BN49" s="552"/>
      <c r="BO49" s="559"/>
      <c r="BP49" s="1000"/>
      <c r="BQ49" s="1001"/>
      <c r="BS49" s="1152"/>
      <c r="BT49" s="930"/>
      <c r="BU49" s="552"/>
      <c r="BV49" s="559"/>
      <c r="BW49" s="1000"/>
      <c r="BX49" s="1001"/>
      <c r="BZ49" s="1152"/>
      <c r="CA49" s="930"/>
      <c r="CB49" s="552"/>
      <c r="CC49" s="559"/>
      <c r="CD49" s="1000"/>
      <c r="CE49" s="1001"/>
    </row>
    <row r="50" spans="1:83" ht="39.950000000000003" customHeight="1">
      <c r="A50" s="1152"/>
      <c r="B50" s="928" t="s">
        <v>877</v>
      </c>
      <c r="C50" s="370" t="s">
        <v>296</v>
      </c>
      <c r="D50" s="369" t="s">
        <v>878</v>
      </c>
      <c r="E50" s="971" t="s">
        <v>879</v>
      </c>
      <c r="F50" s="972"/>
      <c r="G50" s="491"/>
      <c r="H50" s="1152"/>
      <c r="I50" s="928" t="s">
        <v>877</v>
      </c>
      <c r="J50" s="370" t="s">
        <v>296</v>
      </c>
      <c r="K50" s="369" t="s">
        <v>878</v>
      </c>
      <c r="L50" s="971" t="s">
        <v>879</v>
      </c>
      <c r="M50" s="972"/>
      <c r="O50" s="1152"/>
      <c r="P50" s="928" t="s">
        <v>877</v>
      </c>
      <c r="Q50" s="370" t="s">
        <v>296</v>
      </c>
      <c r="R50" s="369" t="s">
        <v>878</v>
      </c>
      <c r="S50" s="971" t="s">
        <v>879</v>
      </c>
      <c r="T50" s="972"/>
      <c r="V50" s="1152"/>
      <c r="W50" s="928" t="s">
        <v>877</v>
      </c>
      <c r="X50" s="370" t="s">
        <v>296</v>
      </c>
      <c r="Y50" s="369" t="s">
        <v>878</v>
      </c>
      <c r="Z50" s="971" t="s">
        <v>879</v>
      </c>
      <c r="AA50" s="972"/>
      <c r="AC50" s="1152"/>
      <c r="AD50" s="928" t="s">
        <v>877</v>
      </c>
      <c r="AE50" s="370" t="s">
        <v>296</v>
      </c>
      <c r="AF50" s="369" t="s">
        <v>878</v>
      </c>
      <c r="AG50" s="971" t="s">
        <v>879</v>
      </c>
      <c r="AH50" s="972"/>
      <c r="AJ50" s="1152"/>
      <c r="AK50" s="928" t="s">
        <v>877</v>
      </c>
      <c r="AL50" s="370" t="s">
        <v>296</v>
      </c>
      <c r="AM50" s="369" t="s">
        <v>878</v>
      </c>
      <c r="AN50" s="971" t="s">
        <v>879</v>
      </c>
      <c r="AO50" s="972"/>
      <c r="AQ50" s="1152"/>
      <c r="AR50" s="928" t="s">
        <v>877</v>
      </c>
      <c r="AS50" s="370" t="s">
        <v>296</v>
      </c>
      <c r="AT50" s="369" t="s">
        <v>878</v>
      </c>
      <c r="AU50" s="971" t="s">
        <v>879</v>
      </c>
      <c r="AV50" s="972"/>
      <c r="AX50" s="1152"/>
      <c r="AY50" s="928" t="s">
        <v>877</v>
      </c>
      <c r="AZ50" s="370" t="s">
        <v>296</v>
      </c>
      <c r="BA50" s="369" t="s">
        <v>878</v>
      </c>
      <c r="BB50" s="971" t="s">
        <v>879</v>
      </c>
      <c r="BC50" s="972"/>
      <c r="BE50" s="1152"/>
      <c r="BF50" s="928" t="s">
        <v>877</v>
      </c>
      <c r="BG50" s="370" t="s">
        <v>296</v>
      </c>
      <c r="BH50" s="369" t="s">
        <v>878</v>
      </c>
      <c r="BI50" s="971" t="s">
        <v>879</v>
      </c>
      <c r="BJ50" s="972"/>
      <c r="BL50" s="1152"/>
      <c r="BM50" s="928" t="s">
        <v>877</v>
      </c>
      <c r="BN50" s="370" t="s">
        <v>296</v>
      </c>
      <c r="BO50" s="369" t="s">
        <v>878</v>
      </c>
      <c r="BP50" s="971" t="s">
        <v>879</v>
      </c>
      <c r="BQ50" s="972"/>
      <c r="BS50" s="1152"/>
      <c r="BT50" s="928" t="s">
        <v>877</v>
      </c>
      <c r="BU50" s="370" t="s">
        <v>296</v>
      </c>
      <c r="BV50" s="369" t="s">
        <v>878</v>
      </c>
      <c r="BW50" s="971" t="s">
        <v>879</v>
      </c>
      <c r="BX50" s="972"/>
      <c r="BZ50" s="1152"/>
      <c r="CA50" s="928" t="s">
        <v>877</v>
      </c>
      <c r="CB50" s="370" t="s">
        <v>296</v>
      </c>
      <c r="CC50" s="369" t="s">
        <v>878</v>
      </c>
      <c r="CD50" s="971" t="s">
        <v>879</v>
      </c>
      <c r="CE50" s="972"/>
    </row>
    <row r="51" spans="1:83" ht="30.75" thickBot="1">
      <c r="A51" s="1152"/>
      <c r="B51" s="929"/>
      <c r="C51" s="552" t="s">
        <v>390</v>
      </c>
      <c r="D51" s="559" t="s">
        <v>958</v>
      </c>
      <c r="E51" s="1000" t="s">
        <v>959</v>
      </c>
      <c r="F51" s="1001"/>
      <c r="G51" t="s">
        <v>356</v>
      </c>
      <c r="H51" s="1152"/>
      <c r="I51" s="929"/>
      <c r="J51" s="552"/>
      <c r="K51" s="559"/>
      <c r="L51" s="1000"/>
      <c r="M51" s="1001"/>
      <c r="O51" s="1152"/>
      <c r="P51" s="929"/>
      <c r="Q51" s="552"/>
      <c r="R51" s="559"/>
      <c r="S51" s="1000"/>
      <c r="T51" s="1001"/>
      <c r="V51" s="1152"/>
      <c r="W51" s="929"/>
      <c r="X51" s="552"/>
      <c r="Y51" s="559"/>
      <c r="Z51" s="1000"/>
      <c r="AA51" s="1001"/>
      <c r="AC51" s="1152"/>
      <c r="AD51" s="929"/>
      <c r="AE51" s="552"/>
      <c r="AF51" s="559"/>
      <c r="AG51" s="1000"/>
      <c r="AH51" s="1001"/>
      <c r="AJ51" s="1152"/>
      <c r="AK51" s="929"/>
      <c r="AL51" s="552"/>
      <c r="AM51" s="559"/>
      <c r="AN51" s="1000"/>
      <c r="AO51" s="1001"/>
      <c r="AQ51" s="1152"/>
      <c r="AR51" s="929"/>
      <c r="AS51" s="552"/>
      <c r="AT51" s="559"/>
      <c r="AU51" s="1000"/>
      <c r="AV51" s="1001"/>
      <c r="AX51" s="1152"/>
      <c r="AY51" s="929"/>
      <c r="AZ51" s="552"/>
      <c r="BA51" s="559"/>
      <c r="BB51" s="1000"/>
      <c r="BC51" s="1001"/>
      <c r="BE51" s="1152"/>
      <c r="BF51" s="929"/>
      <c r="BG51" s="552"/>
      <c r="BH51" s="559"/>
      <c r="BI51" s="1000"/>
      <c r="BJ51" s="1001"/>
      <c r="BL51" s="1152"/>
      <c r="BM51" s="929"/>
      <c r="BN51" s="552"/>
      <c r="BO51" s="559"/>
      <c r="BP51" s="1000"/>
      <c r="BQ51" s="1001"/>
      <c r="BS51" s="1152"/>
      <c r="BT51" s="929"/>
      <c r="BU51" s="552"/>
      <c r="BV51" s="559"/>
      <c r="BW51" s="1000"/>
      <c r="BX51" s="1001"/>
      <c r="BZ51" s="1152"/>
      <c r="CA51" s="929"/>
      <c r="CB51" s="552"/>
      <c r="CC51" s="559"/>
      <c r="CD51" s="1000"/>
      <c r="CE51" s="1001"/>
    </row>
    <row r="52" spans="1:83">
      <c r="A52" s="1152"/>
      <c r="B52" s="929"/>
      <c r="C52" s="375"/>
      <c r="D52" s="416"/>
      <c r="E52" s="1154"/>
      <c r="F52" s="1155"/>
      <c r="G52" s="474"/>
      <c r="H52" s="1152"/>
      <c r="I52" s="929"/>
      <c r="J52" s="375"/>
      <c r="K52" s="416"/>
      <c r="L52" s="1154"/>
      <c r="M52" s="1155"/>
      <c r="O52" s="1152"/>
      <c r="P52" s="929"/>
      <c r="Q52" s="375"/>
      <c r="R52" s="416"/>
      <c r="S52" s="1154"/>
      <c r="T52" s="1155"/>
      <c r="V52" s="1152"/>
      <c r="W52" s="929"/>
      <c r="X52" s="375"/>
      <c r="Y52" s="416"/>
      <c r="Z52" s="1154"/>
      <c r="AA52" s="1155"/>
      <c r="AC52" s="1152"/>
      <c r="AD52" s="929"/>
      <c r="AE52" s="375"/>
      <c r="AF52" s="416"/>
      <c r="AG52" s="1154"/>
      <c r="AH52" s="1155"/>
      <c r="AJ52" s="1152"/>
      <c r="AK52" s="929"/>
      <c r="AL52" s="375"/>
      <c r="AM52" s="416"/>
      <c r="AN52" s="1154"/>
      <c r="AO52" s="1155"/>
      <c r="AQ52" s="1152"/>
      <c r="AR52" s="929"/>
      <c r="AS52" s="375"/>
      <c r="AT52" s="416"/>
      <c r="AU52" s="1154"/>
      <c r="AV52" s="1155"/>
      <c r="AX52" s="1152"/>
      <c r="AY52" s="929"/>
      <c r="AZ52" s="375"/>
      <c r="BA52" s="416"/>
      <c r="BB52" s="1154"/>
      <c r="BC52" s="1155"/>
      <c r="BE52" s="1152"/>
      <c r="BF52" s="929"/>
      <c r="BG52" s="375"/>
      <c r="BH52" s="416"/>
      <c r="BI52" s="1154"/>
      <c r="BJ52" s="1155"/>
      <c r="BL52" s="1152"/>
      <c r="BM52" s="929"/>
      <c r="BN52" s="375"/>
      <c r="BO52" s="416"/>
      <c r="BP52" s="1154"/>
      <c r="BQ52" s="1155"/>
      <c r="BS52" s="1152"/>
      <c r="BT52" s="929"/>
      <c r="BU52" s="375"/>
      <c r="BV52" s="416"/>
      <c r="BW52" s="1154"/>
      <c r="BX52" s="1155"/>
      <c r="BZ52" s="1152"/>
      <c r="CA52" s="929"/>
      <c r="CB52" s="375"/>
      <c r="CC52" s="416"/>
      <c r="CD52" s="1154"/>
      <c r="CE52" s="1155"/>
    </row>
    <row r="53" spans="1:83" ht="45" customHeight="1">
      <c r="A53" s="1152"/>
      <c r="B53" s="929"/>
      <c r="C53" s="375"/>
      <c r="D53" s="416"/>
      <c r="E53" s="1156"/>
      <c r="F53" s="1157"/>
      <c r="G53" s="478"/>
      <c r="H53" s="1152"/>
      <c r="I53" s="929"/>
      <c r="J53" s="375"/>
      <c r="K53" s="416"/>
      <c r="L53" s="1156"/>
      <c r="M53" s="1157"/>
      <c r="O53" s="1152"/>
      <c r="P53" s="929"/>
      <c r="Q53" s="375"/>
      <c r="R53" s="416"/>
      <c r="S53" s="1156"/>
      <c r="T53" s="1157"/>
      <c r="V53" s="1152"/>
      <c r="W53" s="929"/>
      <c r="X53" s="375"/>
      <c r="Y53" s="416"/>
      <c r="Z53" s="1156"/>
      <c r="AA53" s="1157"/>
      <c r="AC53" s="1152"/>
      <c r="AD53" s="929"/>
      <c r="AE53" s="375"/>
      <c r="AF53" s="416"/>
      <c r="AG53" s="1156"/>
      <c r="AH53" s="1157"/>
      <c r="AJ53" s="1152"/>
      <c r="AK53" s="929"/>
      <c r="AL53" s="375"/>
      <c r="AM53" s="416"/>
      <c r="AN53" s="1156"/>
      <c r="AO53" s="1157"/>
      <c r="AQ53" s="1152"/>
      <c r="AR53" s="929"/>
      <c r="AS53" s="375"/>
      <c r="AT53" s="416"/>
      <c r="AU53" s="1156"/>
      <c r="AV53" s="1157"/>
      <c r="AX53" s="1152"/>
      <c r="AY53" s="929"/>
      <c r="AZ53" s="375"/>
      <c r="BA53" s="416"/>
      <c r="BB53" s="1156"/>
      <c r="BC53" s="1157"/>
      <c r="BE53" s="1152"/>
      <c r="BF53" s="929"/>
      <c r="BG53" s="375"/>
      <c r="BH53" s="416"/>
      <c r="BI53" s="1156"/>
      <c r="BJ53" s="1157"/>
      <c r="BL53" s="1152"/>
      <c r="BM53" s="929"/>
      <c r="BN53" s="375"/>
      <c r="BO53" s="416"/>
      <c r="BP53" s="1156"/>
      <c r="BQ53" s="1157"/>
      <c r="BS53" s="1152"/>
      <c r="BT53" s="929"/>
      <c r="BU53" s="375"/>
      <c r="BV53" s="416"/>
      <c r="BW53" s="1156"/>
      <c r="BX53" s="1157"/>
      <c r="BZ53" s="1152"/>
      <c r="CA53" s="929"/>
      <c r="CB53" s="375"/>
      <c r="CC53" s="416"/>
      <c r="CD53" s="1156"/>
      <c r="CE53" s="1157"/>
    </row>
    <row r="54" spans="1:83" ht="41.1" customHeight="1">
      <c r="A54" s="1152"/>
      <c r="B54" s="929"/>
      <c r="C54" s="375"/>
      <c r="D54" s="416"/>
      <c r="E54" s="424"/>
      <c r="F54" s="465"/>
      <c r="G54" s="492"/>
      <c r="H54" s="1152"/>
      <c r="I54" s="929"/>
      <c r="J54" s="375"/>
      <c r="K54" s="416"/>
      <c r="L54" s="424"/>
      <c r="M54" s="465"/>
      <c r="O54" s="1152"/>
      <c r="P54" s="929"/>
      <c r="Q54" s="375"/>
      <c r="R54" s="416"/>
      <c r="S54" s="424"/>
      <c r="T54" s="465"/>
      <c r="V54" s="1152"/>
      <c r="W54" s="929"/>
      <c r="X54" s="375"/>
      <c r="Y54" s="416"/>
      <c r="Z54" s="424"/>
      <c r="AA54" s="465"/>
      <c r="AC54" s="1152"/>
      <c r="AD54" s="929"/>
      <c r="AE54" s="375"/>
      <c r="AF54" s="416"/>
      <c r="AG54" s="424"/>
      <c r="AH54" s="465"/>
      <c r="AJ54" s="1152"/>
      <c r="AK54" s="929"/>
      <c r="AL54" s="375"/>
      <c r="AM54" s="416"/>
      <c r="AN54" s="424"/>
      <c r="AO54" s="465"/>
      <c r="AQ54" s="1152"/>
      <c r="AR54" s="929"/>
      <c r="AS54" s="375"/>
      <c r="AT54" s="416"/>
      <c r="AU54" s="424"/>
      <c r="AV54" s="465"/>
      <c r="AX54" s="1152"/>
      <c r="AY54" s="929"/>
      <c r="AZ54" s="375"/>
      <c r="BA54" s="416"/>
      <c r="BB54" s="424"/>
      <c r="BC54" s="465"/>
      <c r="BE54" s="1152"/>
      <c r="BF54" s="929"/>
      <c r="BG54" s="375"/>
      <c r="BH54" s="416"/>
      <c r="BI54" s="424"/>
      <c r="BJ54" s="465"/>
      <c r="BL54" s="1152"/>
      <c r="BM54" s="929"/>
      <c r="BN54" s="375"/>
      <c r="BO54" s="416"/>
      <c r="BP54" s="424"/>
      <c r="BQ54" s="465"/>
      <c r="BS54" s="1152"/>
      <c r="BT54" s="929"/>
      <c r="BU54" s="375"/>
      <c r="BV54" s="416"/>
      <c r="BW54" s="424"/>
      <c r="BX54" s="465"/>
      <c r="BZ54" s="1152"/>
      <c r="CA54" s="929"/>
      <c r="CB54" s="375"/>
      <c r="CC54" s="416"/>
      <c r="CD54" s="424"/>
      <c r="CE54" s="465"/>
    </row>
    <row r="55" spans="1:83">
      <c r="A55" s="1152"/>
      <c r="B55" s="929"/>
      <c r="C55" s="375"/>
      <c r="D55" s="416"/>
      <c r="E55" s="984"/>
      <c r="F55" s="985"/>
      <c r="G55" s="480"/>
      <c r="H55" s="1152"/>
      <c r="I55" s="929"/>
      <c r="J55" s="375"/>
      <c r="K55" s="416"/>
      <c r="L55" s="984"/>
      <c r="M55" s="985"/>
      <c r="O55" s="1152"/>
      <c r="P55" s="929"/>
      <c r="Q55" s="375"/>
      <c r="R55" s="416"/>
      <c r="S55" s="984"/>
      <c r="T55" s="985"/>
      <c r="V55" s="1152"/>
      <c r="W55" s="929"/>
      <c r="X55" s="375"/>
      <c r="Y55" s="416"/>
      <c r="Z55" s="984"/>
      <c r="AA55" s="985"/>
      <c r="AC55" s="1152"/>
      <c r="AD55" s="929"/>
      <c r="AE55" s="375"/>
      <c r="AF55" s="416"/>
      <c r="AG55" s="984"/>
      <c r="AH55" s="985"/>
      <c r="AJ55" s="1152"/>
      <c r="AK55" s="929"/>
      <c r="AL55" s="375"/>
      <c r="AM55" s="416"/>
      <c r="AN55" s="984"/>
      <c r="AO55" s="985"/>
      <c r="AQ55" s="1152"/>
      <c r="AR55" s="929"/>
      <c r="AS55" s="375"/>
      <c r="AT55" s="416"/>
      <c r="AU55" s="984"/>
      <c r="AV55" s="985"/>
      <c r="AX55" s="1152"/>
      <c r="AY55" s="929"/>
      <c r="AZ55" s="375"/>
      <c r="BA55" s="416"/>
      <c r="BB55" s="984"/>
      <c r="BC55" s="985"/>
      <c r="BE55" s="1152"/>
      <c r="BF55" s="929"/>
      <c r="BG55" s="375"/>
      <c r="BH55" s="416"/>
      <c r="BI55" s="984"/>
      <c r="BJ55" s="985"/>
      <c r="BL55" s="1152"/>
      <c r="BM55" s="929"/>
      <c r="BN55" s="375"/>
      <c r="BO55" s="416"/>
      <c r="BP55" s="984"/>
      <c r="BQ55" s="985"/>
      <c r="BS55" s="1152"/>
      <c r="BT55" s="929"/>
      <c r="BU55" s="375"/>
      <c r="BV55" s="416"/>
      <c r="BW55" s="984"/>
      <c r="BX55" s="985"/>
      <c r="BZ55" s="1152"/>
      <c r="CA55" s="929"/>
      <c r="CB55" s="375"/>
      <c r="CC55" s="416"/>
      <c r="CD55" s="984"/>
      <c r="CE55" s="985"/>
    </row>
    <row r="56" spans="1:83" ht="15" customHeight="1">
      <c r="A56" s="1153"/>
      <c r="B56" s="930"/>
      <c r="C56" s="375"/>
      <c r="D56" s="416"/>
      <c r="E56" s="424"/>
      <c r="F56" s="464"/>
      <c r="G56" s="489"/>
      <c r="H56" s="1153"/>
      <c r="I56" s="930"/>
      <c r="J56" s="375"/>
      <c r="K56" s="416"/>
      <c r="L56" s="424"/>
      <c r="M56" s="464"/>
      <c r="O56" s="1153"/>
      <c r="P56" s="930"/>
      <c r="Q56" s="375"/>
      <c r="R56" s="416"/>
      <c r="S56" s="424"/>
      <c r="T56" s="464"/>
      <c r="V56" s="1153"/>
      <c r="W56" s="930"/>
      <c r="X56" s="375"/>
      <c r="Y56" s="416"/>
      <c r="Z56" s="424"/>
      <c r="AA56" s="464"/>
      <c r="AC56" s="1153"/>
      <c r="AD56" s="930"/>
      <c r="AE56" s="375"/>
      <c r="AF56" s="416"/>
      <c r="AG56" s="424"/>
      <c r="AH56" s="464"/>
      <c r="AJ56" s="1153"/>
      <c r="AK56" s="930"/>
      <c r="AL56" s="375"/>
      <c r="AM56" s="416"/>
      <c r="AN56" s="424"/>
      <c r="AO56" s="464"/>
      <c r="AQ56" s="1153"/>
      <c r="AR56" s="930"/>
      <c r="AS56" s="375"/>
      <c r="AT56" s="416"/>
      <c r="AU56" s="424"/>
      <c r="AV56" s="464"/>
      <c r="AX56" s="1153"/>
      <c r="AY56" s="930"/>
      <c r="AZ56" s="375"/>
      <c r="BA56" s="416"/>
      <c r="BB56" s="424"/>
      <c r="BC56" s="464"/>
      <c r="BE56" s="1153"/>
      <c r="BF56" s="930"/>
      <c r="BG56" s="375"/>
      <c r="BH56" s="416"/>
      <c r="BI56" s="424"/>
      <c r="BJ56" s="464"/>
      <c r="BL56" s="1153"/>
      <c r="BM56" s="930"/>
      <c r="BN56" s="375"/>
      <c r="BO56" s="416"/>
      <c r="BP56" s="424"/>
      <c r="BQ56" s="464"/>
      <c r="BS56" s="1153"/>
      <c r="BT56" s="930"/>
      <c r="BU56" s="375"/>
      <c r="BV56" s="416"/>
      <c r="BW56" s="424"/>
      <c r="BX56" s="464"/>
      <c r="BZ56" s="1153"/>
      <c r="CA56" s="930"/>
      <c r="CB56" s="375"/>
      <c r="CC56" s="416"/>
      <c r="CD56" s="424"/>
      <c r="CE56" s="464"/>
    </row>
    <row r="57" spans="1:83" ht="15" customHeight="1">
      <c r="A57" s="1171" t="s">
        <v>880</v>
      </c>
      <c r="B57" s="793" t="s">
        <v>881</v>
      </c>
      <c r="C57" s="384" t="s">
        <v>882</v>
      </c>
      <c r="D57" s="388" t="s">
        <v>303</v>
      </c>
      <c r="E57" s="384"/>
      <c r="F57" s="371" t="s">
        <v>296</v>
      </c>
      <c r="G57" s="489"/>
      <c r="H57" s="1171" t="s">
        <v>880</v>
      </c>
      <c r="I57" s="793" t="s">
        <v>881</v>
      </c>
      <c r="J57" s="384" t="s">
        <v>882</v>
      </c>
      <c r="K57" s="388" t="s">
        <v>303</v>
      </c>
      <c r="L57" s="384"/>
      <c r="M57" s="371" t="s">
        <v>296</v>
      </c>
      <c r="O57" s="1171" t="s">
        <v>880</v>
      </c>
      <c r="P57" s="793" t="s">
        <v>881</v>
      </c>
      <c r="Q57" s="384" t="s">
        <v>882</v>
      </c>
      <c r="R57" s="388" t="s">
        <v>303</v>
      </c>
      <c r="S57" s="384"/>
      <c r="T57" s="371" t="s">
        <v>296</v>
      </c>
      <c r="V57" s="1171" t="s">
        <v>880</v>
      </c>
      <c r="W57" s="793" t="s">
        <v>881</v>
      </c>
      <c r="X57" s="384" t="s">
        <v>882</v>
      </c>
      <c r="Y57" s="388" t="s">
        <v>303</v>
      </c>
      <c r="Z57" s="384"/>
      <c r="AA57" s="371" t="s">
        <v>296</v>
      </c>
      <c r="AC57" s="1171" t="s">
        <v>880</v>
      </c>
      <c r="AD57" s="793" t="s">
        <v>881</v>
      </c>
      <c r="AE57" s="384" t="s">
        <v>882</v>
      </c>
      <c r="AF57" s="388" t="s">
        <v>303</v>
      </c>
      <c r="AG57" s="384"/>
      <c r="AH57" s="371" t="s">
        <v>296</v>
      </c>
      <c r="AJ57" s="1171" t="s">
        <v>880</v>
      </c>
      <c r="AK57" s="793" t="s">
        <v>881</v>
      </c>
      <c r="AL57" s="384" t="s">
        <v>882</v>
      </c>
      <c r="AM57" s="388" t="s">
        <v>303</v>
      </c>
      <c r="AN57" s="384"/>
      <c r="AO57" s="371" t="s">
        <v>296</v>
      </c>
      <c r="AQ57" s="1171" t="s">
        <v>880</v>
      </c>
      <c r="AR57" s="793" t="s">
        <v>881</v>
      </c>
      <c r="AS57" s="384" t="s">
        <v>882</v>
      </c>
      <c r="AT57" s="388" t="s">
        <v>303</v>
      </c>
      <c r="AU57" s="384"/>
      <c r="AV57" s="371" t="s">
        <v>296</v>
      </c>
      <c r="AX57" s="1171" t="s">
        <v>880</v>
      </c>
      <c r="AY57" s="793" t="s">
        <v>881</v>
      </c>
      <c r="AZ57" s="384" t="s">
        <v>882</v>
      </c>
      <c r="BA57" s="388" t="s">
        <v>303</v>
      </c>
      <c r="BB57" s="384"/>
      <c r="BC57" s="371" t="s">
        <v>296</v>
      </c>
      <c r="BE57" s="1171" t="s">
        <v>880</v>
      </c>
      <c r="BF57" s="793" t="s">
        <v>881</v>
      </c>
      <c r="BG57" s="384" t="s">
        <v>882</v>
      </c>
      <c r="BH57" s="388" t="s">
        <v>303</v>
      </c>
      <c r="BI57" s="384"/>
      <c r="BJ57" s="371" t="s">
        <v>296</v>
      </c>
      <c r="BL57" s="1171" t="s">
        <v>880</v>
      </c>
      <c r="BM57" s="793" t="s">
        <v>881</v>
      </c>
      <c r="BN57" s="384" t="s">
        <v>882</v>
      </c>
      <c r="BO57" s="388" t="s">
        <v>303</v>
      </c>
      <c r="BP57" s="384"/>
      <c r="BQ57" s="371" t="s">
        <v>296</v>
      </c>
      <c r="BS57" s="1171" t="s">
        <v>880</v>
      </c>
      <c r="BT57" s="793" t="s">
        <v>881</v>
      </c>
      <c r="BU57" s="384" t="s">
        <v>882</v>
      </c>
      <c r="BV57" s="388" t="s">
        <v>303</v>
      </c>
      <c r="BW57" s="384"/>
      <c r="BX57" s="371" t="s">
        <v>296</v>
      </c>
      <c r="BZ57" s="1171" t="s">
        <v>880</v>
      </c>
      <c r="CA57" s="793" t="s">
        <v>881</v>
      </c>
      <c r="CB57" s="384" t="s">
        <v>882</v>
      </c>
      <c r="CC57" s="388" t="s">
        <v>303</v>
      </c>
      <c r="CD57" s="384"/>
      <c r="CE57" s="371" t="s">
        <v>296</v>
      </c>
    </row>
    <row r="58" spans="1:83">
      <c r="A58" s="1172"/>
      <c r="B58" s="793"/>
      <c r="C58" s="419">
        <v>1</v>
      </c>
      <c r="D58" s="1003" t="s">
        <v>356</v>
      </c>
      <c r="E58" s="1004"/>
      <c r="F58" s="558" t="s">
        <v>390</v>
      </c>
      <c r="G58" s="489"/>
      <c r="H58" s="1172"/>
      <c r="I58" s="793"/>
      <c r="J58" s="419"/>
      <c r="K58" s="1003"/>
      <c r="L58" s="1004"/>
      <c r="M58" s="558"/>
      <c r="O58" s="1172"/>
      <c r="P58" s="793"/>
      <c r="Q58" s="419"/>
      <c r="R58" s="1003"/>
      <c r="S58" s="1004"/>
      <c r="T58" s="558"/>
      <c r="V58" s="1172"/>
      <c r="W58" s="793"/>
      <c r="X58" s="419"/>
      <c r="Y58" s="1003"/>
      <c r="Z58" s="1004"/>
      <c r="AA58" s="558"/>
      <c r="AC58" s="1172"/>
      <c r="AD58" s="793"/>
      <c r="AE58" s="419"/>
      <c r="AF58" s="1003"/>
      <c r="AG58" s="1004"/>
      <c r="AH58" s="558"/>
      <c r="AJ58" s="1172"/>
      <c r="AK58" s="793"/>
      <c r="AL58" s="419"/>
      <c r="AM58" s="1003"/>
      <c r="AN58" s="1004"/>
      <c r="AO58" s="558"/>
      <c r="AQ58" s="1172"/>
      <c r="AR58" s="793"/>
      <c r="AS58" s="419"/>
      <c r="AT58" s="1003"/>
      <c r="AU58" s="1004"/>
      <c r="AV58" s="558"/>
      <c r="AX58" s="1172"/>
      <c r="AY58" s="793"/>
      <c r="AZ58" s="419"/>
      <c r="BA58" s="1003"/>
      <c r="BB58" s="1004"/>
      <c r="BC58" s="558"/>
      <c r="BE58" s="1172"/>
      <c r="BF58" s="793"/>
      <c r="BG58" s="419"/>
      <c r="BH58" s="1003"/>
      <c r="BI58" s="1004"/>
      <c r="BJ58" s="558"/>
      <c r="BL58" s="1172"/>
      <c r="BM58" s="793"/>
      <c r="BN58" s="419"/>
      <c r="BO58" s="1003"/>
      <c r="BP58" s="1004"/>
      <c r="BQ58" s="558"/>
      <c r="BS58" s="1172"/>
      <c r="BT58" s="793"/>
      <c r="BU58" s="419"/>
      <c r="BV58" s="1003"/>
      <c r="BW58" s="1004"/>
      <c r="BX58" s="558"/>
      <c r="BZ58" s="1172"/>
      <c r="CA58" s="793"/>
      <c r="CB58" s="419"/>
      <c r="CC58" s="1003"/>
      <c r="CD58" s="1004"/>
      <c r="CE58" s="558"/>
    </row>
    <row r="59" spans="1:83">
      <c r="A59" s="1172"/>
      <c r="B59" s="793"/>
      <c r="C59" s="419"/>
      <c r="D59" s="466"/>
      <c r="E59" s="419"/>
      <c r="F59" s="464"/>
      <c r="G59" s="489"/>
      <c r="H59" s="1172"/>
      <c r="I59" s="793"/>
      <c r="J59" s="419"/>
      <c r="K59" s="466"/>
      <c r="L59" s="419"/>
      <c r="M59" s="464"/>
      <c r="O59" s="1172"/>
      <c r="P59" s="793"/>
      <c r="Q59" s="419"/>
      <c r="R59" s="466"/>
      <c r="S59" s="419"/>
      <c r="T59" s="464"/>
      <c r="V59" s="1172"/>
      <c r="W59" s="793"/>
      <c r="X59" s="419"/>
      <c r="Y59" s="466"/>
      <c r="Z59" s="419"/>
      <c r="AA59" s="464"/>
      <c r="AC59" s="1172"/>
      <c r="AD59" s="793"/>
      <c r="AE59" s="419"/>
      <c r="AF59" s="466"/>
      <c r="AG59" s="419"/>
      <c r="AH59" s="464"/>
      <c r="AJ59" s="1172"/>
      <c r="AK59" s="793"/>
      <c r="AL59" s="419"/>
      <c r="AM59" s="466"/>
      <c r="AN59" s="419"/>
      <c r="AO59" s="464"/>
      <c r="AQ59" s="1172"/>
      <c r="AR59" s="793"/>
      <c r="AS59" s="419"/>
      <c r="AT59" s="466"/>
      <c r="AU59" s="419"/>
      <c r="AV59" s="464"/>
      <c r="AX59" s="1172"/>
      <c r="AY59" s="793"/>
      <c r="AZ59" s="419"/>
      <c r="BA59" s="466"/>
      <c r="BB59" s="419"/>
      <c r="BC59" s="464"/>
      <c r="BE59" s="1172"/>
      <c r="BF59" s="793"/>
      <c r="BG59" s="419"/>
      <c r="BH59" s="466"/>
      <c r="BI59" s="419"/>
      <c r="BJ59" s="464"/>
      <c r="BL59" s="1172"/>
      <c r="BM59" s="793"/>
      <c r="BN59" s="419"/>
      <c r="BO59" s="466"/>
      <c r="BP59" s="419"/>
      <c r="BQ59" s="464"/>
      <c r="BS59" s="1172"/>
      <c r="BT59" s="793"/>
      <c r="BU59" s="419"/>
      <c r="BV59" s="466"/>
      <c r="BW59" s="419"/>
      <c r="BX59" s="464"/>
      <c r="BZ59" s="1172"/>
      <c r="CA59" s="793"/>
      <c r="CB59" s="419"/>
      <c r="CC59" s="466"/>
      <c r="CD59" s="419"/>
      <c r="CE59" s="464"/>
    </row>
    <row r="60" spans="1:83">
      <c r="A60" s="1172"/>
      <c r="B60" s="793"/>
      <c r="C60" s="419"/>
      <c r="D60" s="466"/>
      <c r="E60" s="419"/>
      <c r="F60" s="464"/>
      <c r="G60" s="489"/>
      <c r="H60" s="1172"/>
      <c r="I60" s="793"/>
      <c r="J60" s="419"/>
      <c r="K60" s="466"/>
      <c r="L60" s="419"/>
      <c r="M60" s="464"/>
      <c r="O60" s="1172"/>
      <c r="P60" s="793"/>
      <c r="Q60" s="419"/>
      <c r="R60" s="466"/>
      <c r="S60" s="419"/>
      <c r="T60" s="464"/>
      <c r="V60" s="1172"/>
      <c r="W60" s="793"/>
      <c r="X60" s="419"/>
      <c r="Y60" s="466"/>
      <c r="Z60" s="419"/>
      <c r="AA60" s="464"/>
      <c r="AC60" s="1172"/>
      <c r="AD60" s="793"/>
      <c r="AE60" s="419"/>
      <c r="AF60" s="466"/>
      <c r="AG60" s="419"/>
      <c r="AH60" s="464"/>
      <c r="AJ60" s="1172"/>
      <c r="AK60" s="793"/>
      <c r="AL60" s="419"/>
      <c r="AM60" s="466"/>
      <c r="AN60" s="419"/>
      <c r="AO60" s="464"/>
      <c r="AQ60" s="1172"/>
      <c r="AR60" s="793"/>
      <c r="AS60" s="419"/>
      <c r="AT60" s="466"/>
      <c r="AU60" s="419"/>
      <c r="AV60" s="464"/>
      <c r="AX60" s="1172"/>
      <c r="AY60" s="793"/>
      <c r="AZ60" s="419"/>
      <c r="BA60" s="466"/>
      <c r="BB60" s="419"/>
      <c r="BC60" s="464"/>
      <c r="BE60" s="1172"/>
      <c r="BF60" s="793"/>
      <c r="BG60" s="419"/>
      <c r="BH60" s="466"/>
      <c r="BI60" s="419"/>
      <c r="BJ60" s="464"/>
      <c r="BL60" s="1172"/>
      <c r="BM60" s="793"/>
      <c r="BN60" s="419"/>
      <c r="BO60" s="466"/>
      <c r="BP60" s="419"/>
      <c r="BQ60" s="464"/>
      <c r="BS60" s="1172"/>
      <c r="BT60" s="793"/>
      <c r="BU60" s="419"/>
      <c r="BV60" s="466"/>
      <c r="BW60" s="419"/>
      <c r="BX60" s="464"/>
      <c r="BZ60" s="1172"/>
      <c r="CA60" s="793"/>
      <c r="CB60" s="419"/>
      <c r="CC60" s="466"/>
      <c r="CD60" s="419"/>
      <c r="CE60" s="464"/>
    </row>
    <row r="61" spans="1:83">
      <c r="A61" s="1172"/>
      <c r="B61" s="793"/>
      <c r="C61" s="419"/>
      <c r="D61" s="466"/>
      <c r="E61" s="419"/>
      <c r="F61" s="464"/>
      <c r="G61" s="489"/>
      <c r="H61" s="1172"/>
      <c r="I61" s="793"/>
      <c r="J61" s="419"/>
      <c r="K61" s="466"/>
      <c r="L61" s="419"/>
      <c r="M61" s="464"/>
      <c r="O61" s="1172"/>
      <c r="P61" s="793"/>
      <c r="Q61" s="419"/>
      <c r="R61" s="466"/>
      <c r="S61" s="419"/>
      <c r="T61" s="464"/>
      <c r="V61" s="1172"/>
      <c r="W61" s="793"/>
      <c r="X61" s="419"/>
      <c r="Y61" s="466"/>
      <c r="Z61" s="419"/>
      <c r="AA61" s="464"/>
      <c r="AC61" s="1172"/>
      <c r="AD61" s="793"/>
      <c r="AE61" s="419"/>
      <c r="AF61" s="466"/>
      <c r="AG61" s="419"/>
      <c r="AH61" s="464"/>
      <c r="AJ61" s="1172"/>
      <c r="AK61" s="793"/>
      <c r="AL61" s="419"/>
      <c r="AM61" s="466"/>
      <c r="AN61" s="419"/>
      <c r="AO61" s="464"/>
      <c r="AQ61" s="1172"/>
      <c r="AR61" s="793"/>
      <c r="AS61" s="419"/>
      <c r="AT61" s="466"/>
      <c r="AU61" s="419"/>
      <c r="AV61" s="464"/>
      <c r="AX61" s="1172"/>
      <c r="AY61" s="793"/>
      <c r="AZ61" s="419"/>
      <c r="BA61" s="466"/>
      <c r="BB61" s="419"/>
      <c r="BC61" s="464"/>
      <c r="BE61" s="1172"/>
      <c r="BF61" s="793"/>
      <c r="BG61" s="419"/>
      <c r="BH61" s="466"/>
      <c r="BI61" s="419"/>
      <c r="BJ61" s="464"/>
      <c r="BL61" s="1172"/>
      <c r="BM61" s="793"/>
      <c r="BN61" s="419"/>
      <c r="BO61" s="466"/>
      <c r="BP61" s="419"/>
      <c r="BQ61" s="464"/>
      <c r="BS61" s="1172"/>
      <c r="BT61" s="793"/>
      <c r="BU61" s="419"/>
      <c r="BV61" s="466"/>
      <c r="BW61" s="419"/>
      <c r="BX61" s="464"/>
      <c r="BZ61" s="1172"/>
      <c r="CA61" s="793"/>
      <c r="CB61" s="419"/>
      <c r="CC61" s="466"/>
      <c r="CD61" s="419"/>
      <c r="CE61" s="464"/>
    </row>
    <row r="62" spans="1:83" ht="26.1" customHeight="1">
      <c r="A62" s="1172"/>
      <c r="B62" s="793"/>
      <c r="C62" s="419"/>
      <c r="D62" s="466"/>
      <c r="E62" s="419"/>
      <c r="F62" s="441"/>
      <c r="G62" s="480"/>
      <c r="H62" s="1172"/>
      <c r="I62" s="793"/>
      <c r="J62" s="419"/>
      <c r="K62" s="466"/>
      <c r="L62" s="419"/>
      <c r="M62" s="441"/>
      <c r="O62" s="1172"/>
      <c r="P62" s="793"/>
      <c r="Q62" s="419"/>
      <c r="R62" s="466"/>
      <c r="S62" s="419"/>
      <c r="T62" s="441"/>
      <c r="V62" s="1172"/>
      <c r="W62" s="793"/>
      <c r="X62" s="419"/>
      <c r="Y62" s="466"/>
      <c r="Z62" s="419"/>
      <c r="AA62" s="441"/>
      <c r="AC62" s="1172"/>
      <c r="AD62" s="793"/>
      <c r="AE62" s="419"/>
      <c r="AF62" s="466"/>
      <c r="AG62" s="419"/>
      <c r="AH62" s="441"/>
      <c r="AJ62" s="1172"/>
      <c r="AK62" s="793"/>
      <c r="AL62" s="419"/>
      <c r="AM62" s="466"/>
      <c r="AN62" s="419"/>
      <c r="AO62" s="441"/>
      <c r="AQ62" s="1172"/>
      <c r="AR62" s="793"/>
      <c r="AS62" s="419"/>
      <c r="AT62" s="466"/>
      <c r="AU62" s="419"/>
      <c r="AV62" s="441"/>
      <c r="AX62" s="1172"/>
      <c r="AY62" s="793"/>
      <c r="AZ62" s="419"/>
      <c r="BA62" s="466"/>
      <c r="BB62" s="419"/>
      <c r="BC62" s="441"/>
      <c r="BE62" s="1172"/>
      <c r="BF62" s="793"/>
      <c r="BG62" s="419"/>
      <c r="BH62" s="466"/>
      <c r="BI62" s="419"/>
      <c r="BJ62" s="441"/>
      <c r="BL62" s="1172"/>
      <c r="BM62" s="793"/>
      <c r="BN62" s="419"/>
      <c r="BO62" s="466"/>
      <c r="BP62" s="419"/>
      <c r="BQ62" s="441"/>
      <c r="BS62" s="1172"/>
      <c r="BT62" s="793"/>
      <c r="BU62" s="419"/>
      <c r="BV62" s="466"/>
      <c r="BW62" s="419"/>
      <c r="BX62" s="441"/>
      <c r="BZ62" s="1172"/>
      <c r="CA62" s="793"/>
      <c r="CB62" s="419"/>
      <c r="CC62" s="466"/>
      <c r="CD62" s="419"/>
      <c r="CE62" s="441"/>
    </row>
    <row r="63" spans="1:83" ht="15.75" thickBot="1">
      <c r="A63" s="1173"/>
      <c r="B63" s="1174"/>
      <c r="C63" s="582"/>
      <c r="D63" s="1166"/>
      <c r="E63" s="1167"/>
      <c r="F63" s="583"/>
      <c r="G63" s="490"/>
      <c r="H63" s="1173"/>
      <c r="I63" s="1174"/>
      <c r="J63" s="582"/>
      <c r="K63" s="1166"/>
      <c r="L63" s="1167"/>
      <c r="M63" s="583"/>
      <c r="O63" s="1173"/>
      <c r="P63" s="1174"/>
      <c r="Q63" s="582"/>
      <c r="R63" s="1166"/>
      <c r="S63" s="1167"/>
      <c r="T63" s="583"/>
      <c r="V63" s="1173"/>
      <c r="W63" s="1174"/>
      <c r="X63" s="582"/>
      <c r="Y63" s="1166"/>
      <c r="Z63" s="1167"/>
      <c r="AA63" s="583"/>
      <c r="AC63" s="1173"/>
      <c r="AD63" s="1174"/>
      <c r="AE63" s="582"/>
      <c r="AF63" s="1166"/>
      <c r="AG63" s="1167"/>
      <c r="AH63" s="583"/>
      <c r="AJ63" s="1173"/>
      <c r="AK63" s="1174"/>
      <c r="AL63" s="582"/>
      <c r="AM63" s="1166"/>
      <c r="AN63" s="1167"/>
      <c r="AO63" s="583"/>
      <c r="AQ63" s="1173"/>
      <c r="AR63" s="1174"/>
      <c r="AS63" s="582"/>
      <c r="AT63" s="1166"/>
      <c r="AU63" s="1167"/>
      <c r="AV63" s="583"/>
      <c r="AX63" s="1173"/>
      <c r="AY63" s="1174"/>
      <c r="AZ63" s="582"/>
      <c r="BA63" s="1166"/>
      <c r="BB63" s="1167"/>
      <c r="BC63" s="583"/>
      <c r="BE63" s="1173"/>
      <c r="BF63" s="1174"/>
      <c r="BG63" s="582"/>
      <c r="BH63" s="1166"/>
      <c r="BI63" s="1167"/>
      <c r="BJ63" s="583"/>
      <c r="BL63" s="1173"/>
      <c r="BM63" s="1174"/>
      <c r="BN63" s="582"/>
      <c r="BO63" s="1166"/>
      <c r="BP63" s="1167"/>
      <c r="BQ63" s="583"/>
      <c r="BS63" s="1173"/>
      <c r="BT63" s="1174"/>
      <c r="BU63" s="582"/>
      <c r="BV63" s="1166"/>
      <c r="BW63" s="1167"/>
      <c r="BX63" s="583"/>
      <c r="BZ63" s="1173"/>
      <c r="CA63" s="1174"/>
      <c r="CB63" s="582"/>
      <c r="CC63" s="1166"/>
      <c r="CD63" s="1167"/>
      <c r="CE63" s="583"/>
    </row>
    <row r="64" spans="1:83">
      <c r="F64" s="490"/>
      <c r="G64" s="490"/>
      <c r="M64" s="490"/>
      <c r="T64" s="490"/>
      <c r="AA64" s="490"/>
      <c r="AH64" s="490"/>
      <c r="AO64" s="490"/>
      <c r="AV64" s="490"/>
      <c r="BC64" s="490"/>
      <c r="BJ64" s="490"/>
      <c r="BQ64" s="490"/>
      <c r="BX64" s="490"/>
      <c r="CE64" s="490"/>
    </row>
    <row r="65" spans="1:83">
      <c r="G65" s="490"/>
    </row>
    <row r="66" spans="1:83" ht="15.75" thickBot="1">
      <c r="G66" s="490"/>
    </row>
    <row r="67" spans="1:83" ht="15.75" thickBot="1">
      <c r="A67" s="1168" t="s">
        <v>883</v>
      </c>
      <c r="B67" s="1170" t="s">
        <v>884</v>
      </c>
      <c r="C67" s="1119" t="s">
        <v>297</v>
      </c>
      <c r="D67" s="1120"/>
      <c r="E67" s="1120"/>
      <c r="F67" s="1121"/>
      <c r="G67" s="490"/>
      <c r="H67" s="1168" t="s">
        <v>883</v>
      </c>
      <c r="I67" s="1170" t="s">
        <v>884</v>
      </c>
      <c r="J67" s="1119" t="s">
        <v>297</v>
      </c>
      <c r="K67" s="1120"/>
      <c r="L67" s="1120"/>
      <c r="M67" s="1121"/>
      <c r="O67" s="1168" t="s">
        <v>883</v>
      </c>
      <c r="P67" s="1170" t="s">
        <v>884</v>
      </c>
      <c r="Q67" s="1119" t="s">
        <v>297</v>
      </c>
      <c r="R67" s="1120"/>
      <c r="S67" s="1120"/>
      <c r="T67" s="1121"/>
      <c r="V67" s="1168" t="s">
        <v>883</v>
      </c>
      <c r="W67" s="1170" t="s">
        <v>884</v>
      </c>
      <c r="X67" s="1119" t="s">
        <v>297</v>
      </c>
      <c r="Y67" s="1120"/>
      <c r="Z67" s="1120"/>
      <c r="AA67" s="1121"/>
      <c r="AC67" s="1168" t="s">
        <v>883</v>
      </c>
      <c r="AD67" s="1170" t="s">
        <v>884</v>
      </c>
      <c r="AE67" s="1119" t="s">
        <v>297</v>
      </c>
      <c r="AF67" s="1120"/>
      <c r="AG67" s="1120"/>
      <c r="AH67" s="1121"/>
      <c r="AJ67" s="1168" t="s">
        <v>883</v>
      </c>
      <c r="AK67" s="1170" t="s">
        <v>884</v>
      </c>
      <c r="AL67" s="1119" t="s">
        <v>297</v>
      </c>
      <c r="AM67" s="1120"/>
      <c r="AN67" s="1120"/>
      <c r="AO67" s="1121"/>
      <c r="AQ67" s="1168" t="s">
        <v>883</v>
      </c>
      <c r="AR67" s="1170" t="s">
        <v>884</v>
      </c>
      <c r="AS67" s="1119" t="s">
        <v>297</v>
      </c>
      <c r="AT67" s="1120"/>
      <c r="AU67" s="1120"/>
      <c r="AV67" s="1121"/>
      <c r="AX67" s="1168" t="s">
        <v>883</v>
      </c>
      <c r="AY67" s="1170" t="s">
        <v>884</v>
      </c>
      <c r="AZ67" s="1119" t="s">
        <v>297</v>
      </c>
      <c r="BA67" s="1120"/>
      <c r="BB67" s="1120"/>
      <c r="BC67" s="1121"/>
      <c r="BE67" s="1168" t="s">
        <v>883</v>
      </c>
      <c r="BF67" s="1170" t="s">
        <v>884</v>
      </c>
      <c r="BG67" s="1119" t="s">
        <v>297</v>
      </c>
      <c r="BH67" s="1120"/>
      <c r="BI67" s="1120"/>
      <c r="BJ67" s="1121"/>
      <c r="BL67" s="1168" t="s">
        <v>883</v>
      </c>
      <c r="BM67" s="1170" t="s">
        <v>884</v>
      </c>
      <c r="BN67" s="1119" t="s">
        <v>297</v>
      </c>
      <c r="BO67" s="1120"/>
      <c r="BP67" s="1120"/>
      <c r="BQ67" s="1121"/>
      <c r="BS67" s="1168" t="s">
        <v>883</v>
      </c>
      <c r="BT67" s="1170" t="s">
        <v>884</v>
      </c>
      <c r="BU67" s="1119" t="s">
        <v>297</v>
      </c>
      <c r="BV67" s="1120"/>
      <c r="BW67" s="1120"/>
      <c r="BX67" s="1121"/>
      <c r="BZ67" s="1168" t="s">
        <v>883</v>
      </c>
      <c r="CA67" s="1170" t="s">
        <v>884</v>
      </c>
      <c r="CB67" s="1119" t="s">
        <v>297</v>
      </c>
      <c r="CC67" s="1120"/>
      <c r="CD67" s="1120"/>
      <c r="CE67" s="1121"/>
    </row>
    <row r="68" spans="1:83">
      <c r="A68" s="1169"/>
      <c r="B68" s="930"/>
      <c r="C68" s="1007" t="s">
        <v>885</v>
      </c>
      <c r="D68" s="974"/>
      <c r="E68" s="382" t="s">
        <v>296</v>
      </c>
      <c r="F68" s="422" t="s">
        <v>303</v>
      </c>
      <c r="G68" s="490"/>
      <c r="H68" s="1169"/>
      <c r="I68" s="930"/>
      <c r="J68" s="1007" t="s">
        <v>885</v>
      </c>
      <c r="K68" s="974"/>
      <c r="L68" s="382" t="s">
        <v>296</v>
      </c>
      <c r="M68" s="422" t="s">
        <v>303</v>
      </c>
      <c r="O68" s="1169"/>
      <c r="P68" s="930"/>
      <c r="Q68" s="1007" t="s">
        <v>885</v>
      </c>
      <c r="R68" s="974"/>
      <c r="S68" s="382" t="s">
        <v>296</v>
      </c>
      <c r="T68" s="422" t="s">
        <v>303</v>
      </c>
      <c r="V68" s="1169"/>
      <c r="W68" s="930"/>
      <c r="X68" s="1007" t="s">
        <v>885</v>
      </c>
      <c r="Y68" s="974"/>
      <c r="Z68" s="382" t="s">
        <v>296</v>
      </c>
      <c r="AA68" s="422" t="s">
        <v>303</v>
      </c>
      <c r="AC68" s="1169"/>
      <c r="AD68" s="930"/>
      <c r="AE68" s="1007" t="s">
        <v>885</v>
      </c>
      <c r="AF68" s="974"/>
      <c r="AG68" s="382" t="s">
        <v>296</v>
      </c>
      <c r="AH68" s="422" t="s">
        <v>303</v>
      </c>
      <c r="AJ68" s="1169"/>
      <c r="AK68" s="930"/>
      <c r="AL68" s="1007" t="s">
        <v>885</v>
      </c>
      <c r="AM68" s="974"/>
      <c r="AN68" s="382" t="s">
        <v>296</v>
      </c>
      <c r="AO68" s="422" t="s">
        <v>303</v>
      </c>
      <c r="AQ68" s="1169"/>
      <c r="AR68" s="930"/>
      <c r="AS68" s="1007" t="s">
        <v>885</v>
      </c>
      <c r="AT68" s="974"/>
      <c r="AU68" s="382" t="s">
        <v>296</v>
      </c>
      <c r="AV68" s="422" t="s">
        <v>303</v>
      </c>
      <c r="AX68" s="1169"/>
      <c r="AY68" s="930"/>
      <c r="AZ68" s="1007" t="s">
        <v>885</v>
      </c>
      <c r="BA68" s="974"/>
      <c r="BB68" s="382" t="s">
        <v>296</v>
      </c>
      <c r="BC68" s="422" t="s">
        <v>303</v>
      </c>
      <c r="BE68" s="1169"/>
      <c r="BF68" s="930"/>
      <c r="BG68" s="1007" t="s">
        <v>885</v>
      </c>
      <c r="BH68" s="974"/>
      <c r="BI68" s="382" t="s">
        <v>296</v>
      </c>
      <c r="BJ68" s="422" t="s">
        <v>303</v>
      </c>
      <c r="BL68" s="1169"/>
      <c r="BM68" s="930"/>
      <c r="BN68" s="1007" t="s">
        <v>885</v>
      </c>
      <c r="BO68" s="974"/>
      <c r="BP68" s="382" t="s">
        <v>296</v>
      </c>
      <c r="BQ68" s="422" t="s">
        <v>303</v>
      </c>
      <c r="BS68" s="1169"/>
      <c r="BT68" s="930"/>
      <c r="BU68" s="1007" t="s">
        <v>885</v>
      </c>
      <c r="BV68" s="974"/>
      <c r="BW68" s="382" t="s">
        <v>296</v>
      </c>
      <c r="BX68" s="422" t="s">
        <v>303</v>
      </c>
      <c r="BZ68" s="1169"/>
      <c r="CA68" s="930"/>
      <c r="CB68" s="1007" t="s">
        <v>885</v>
      </c>
      <c r="CC68" s="974"/>
      <c r="CD68" s="382" t="s">
        <v>296</v>
      </c>
      <c r="CE68" s="422" t="s">
        <v>303</v>
      </c>
    </row>
    <row r="69" spans="1:83" ht="63.95" customHeight="1">
      <c r="A69" s="1141" t="s">
        <v>996</v>
      </c>
      <c r="B69" s="1180" t="s">
        <v>887</v>
      </c>
      <c r="C69" s="424"/>
      <c r="D69" s="425"/>
      <c r="E69" s="415"/>
      <c r="F69" s="464"/>
      <c r="H69" s="1141" t="s">
        <v>996</v>
      </c>
      <c r="I69" s="1180" t="s">
        <v>887</v>
      </c>
      <c r="J69" s="424"/>
      <c r="K69" s="425"/>
      <c r="L69" s="415"/>
      <c r="M69" s="464"/>
      <c r="O69" s="1141" t="s">
        <v>996</v>
      </c>
      <c r="P69" s="1180" t="s">
        <v>887</v>
      </c>
      <c r="Q69" s="424"/>
      <c r="R69" s="425"/>
      <c r="S69" s="415"/>
      <c r="T69" s="464"/>
      <c r="V69" s="1141" t="s">
        <v>996</v>
      </c>
      <c r="W69" s="1180" t="s">
        <v>887</v>
      </c>
      <c r="X69" s="424"/>
      <c r="Y69" s="425"/>
      <c r="Z69" s="415"/>
      <c r="AA69" s="464"/>
      <c r="AC69" s="1141" t="s">
        <v>996</v>
      </c>
      <c r="AD69" s="1180" t="s">
        <v>887</v>
      </c>
      <c r="AE69" s="424"/>
      <c r="AF69" s="425"/>
      <c r="AG69" s="415"/>
      <c r="AH69" s="464"/>
      <c r="AJ69" s="1141" t="s">
        <v>996</v>
      </c>
      <c r="AK69" s="1180" t="s">
        <v>887</v>
      </c>
      <c r="AL69" s="424"/>
      <c r="AM69" s="425"/>
      <c r="AN69" s="415"/>
      <c r="AO69" s="464"/>
      <c r="AQ69" s="1141" t="s">
        <v>996</v>
      </c>
      <c r="AR69" s="1180" t="s">
        <v>887</v>
      </c>
      <c r="AS69" s="424"/>
      <c r="AT69" s="425"/>
      <c r="AU69" s="415"/>
      <c r="AV69" s="464"/>
      <c r="AX69" s="1141" t="s">
        <v>996</v>
      </c>
      <c r="AY69" s="1180" t="s">
        <v>887</v>
      </c>
      <c r="AZ69" s="424"/>
      <c r="BA69" s="425"/>
      <c r="BB69" s="415"/>
      <c r="BC69" s="464"/>
      <c r="BE69" s="1141" t="s">
        <v>996</v>
      </c>
      <c r="BF69" s="1180" t="s">
        <v>887</v>
      </c>
      <c r="BG69" s="424"/>
      <c r="BH69" s="425"/>
      <c r="BI69" s="415"/>
      <c r="BJ69" s="464"/>
      <c r="BL69" s="1141" t="s">
        <v>996</v>
      </c>
      <c r="BM69" s="1180" t="s">
        <v>887</v>
      </c>
      <c r="BN69" s="424"/>
      <c r="BO69" s="425"/>
      <c r="BP69" s="415"/>
      <c r="BQ69" s="464"/>
      <c r="BS69" s="1141" t="s">
        <v>996</v>
      </c>
      <c r="BT69" s="1180" t="s">
        <v>887</v>
      </c>
      <c r="BU69" s="424"/>
      <c r="BV69" s="425"/>
      <c r="BW69" s="415"/>
      <c r="BX69" s="464"/>
      <c r="BZ69" s="1141" t="s">
        <v>996</v>
      </c>
      <c r="CA69" s="1180" t="s">
        <v>887</v>
      </c>
      <c r="CB69" s="424"/>
      <c r="CC69" s="425"/>
      <c r="CD69" s="415"/>
      <c r="CE69" s="464"/>
    </row>
    <row r="70" spans="1:83" ht="36">
      <c r="A70" s="1124"/>
      <c r="B70" s="1181"/>
      <c r="C70" s="370" t="s">
        <v>888</v>
      </c>
      <c r="D70" s="370" t="s">
        <v>889</v>
      </c>
      <c r="E70" s="384" t="s">
        <v>890</v>
      </c>
      <c r="F70" s="371" t="s">
        <v>891</v>
      </c>
      <c r="H70" s="1124"/>
      <c r="I70" s="1181"/>
      <c r="J70" s="370" t="s">
        <v>888</v>
      </c>
      <c r="K70" s="370" t="s">
        <v>889</v>
      </c>
      <c r="L70" s="384" t="s">
        <v>890</v>
      </c>
      <c r="M70" s="371" t="s">
        <v>891</v>
      </c>
      <c r="O70" s="1124"/>
      <c r="P70" s="1181"/>
      <c r="Q70" s="370" t="s">
        <v>888</v>
      </c>
      <c r="R70" s="370" t="s">
        <v>889</v>
      </c>
      <c r="S70" s="384" t="s">
        <v>890</v>
      </c>
      <c r="T70" s="371" t="s">
        <v>891</v>
      </c>
      <c r="V70" s="1124"/>
      <c r="W70" s="1181"/>
      <c r="X70" s="370" t="s">
        <v>888</v>
      </c>
      <c r="Y70" s="370" t="s">
        <v>889</v>
      </c>
      <c r="Z70" s="384" t="s">
        <v>890</v>
      </c>
      <c r="AA70" s="371" t="s">
        <v>891</v>
      </c>
      <c r="AC70" s="1124"/>
      <c r="AD70" s="1181"/>
      <c r="AE70" s="370" t="s">
        <v>888</v>
      </c>
      <c r="AF70" s="370" t="s">
        <v>889</v>
      </c>
      <c r="AG70" s="384" t="s">
        <v>890</v>
      </c>
      <c r="AH70" s="371" t="s">
        <v>891</v>
      </c>
      <c r="AJ70" s="1124"/>
      <c r="AK70" s="1181"/>
      <c r="AL70" s="370" t="s">
        <v>888</v>
      </c>
      <c r="AM70" s="370" t="s">
        <v>889</v>
      </c>
      <c r="AN70" s="384" t="s">
        <v>890</v>
      </c>
      <c r="AO70" s="371" t="s">
        <v>891</v>
      </c>
      <c r="AQ70" s="1124"/>
      <c r="AR70" s="1181"/>
      <c r="AS70" s="370" t="s">
        <v>888</v>
      </c>
      <c r="AT70" s="370" t="s">
        <v>889</v>
      </c>
      <c r="AU70" s="384" t="s">
        <v>890</v>
      </c>
      <c r="AV70" s="371" t="s">
        <v>891</v>
      </c>
      <c r="AX70" s="1124"/>
      <c r="AY70" s="1181"/>
      <c r="AZ70" s="370" t="s">
        <v>888</v>
      </c>
      <c r="BA70" s="370" t="s">
        <v>889</v>
      </c>
      <c r="BB70" s="384" t="s">
        <v>890</v>
      </c>
      <c r="BC70" s="371" t="s">
        <v>891</v>
      </c>
      <c r="BE70" s="1124"/>
      <c r="BF70" s="1181"/>
      <c r="BG70" s="370" t="s">
        <v>888</v>
      </c>
      <c r="BH70" s="370" t="s">
        <v>889</v>
      </c>
      <c r="BI70" s="384" t="s">
        <v>890</v>
      </c>
      <c r="BJ70" s="371" t="s">
        <v>891</v>
      </c>
      <c r="BL70" s="1124"/>
      <c r="BM70" s="1181"/>
      <c r="BN70" s="370" t="s">
        <v>888</v>
      </c>
      <c r="BO70" s="370" t="s">
        <v>889</v>
      </c>
      <c r="BP70" s="384" t="s">
        <v>890</v>
      </c>
      <c r="BQ70" s="371" t="s">
        <v>891</v>
      </c>
      <c r="BS70" s="1124"/>
      <c r="BT70" s="1181"/>
      <c r="BU70" s="370" t="s">
        <v>888</v>
      </c>
      <c r="BV70" s="370" t="s">
        <v>889</v>
      </c>
      <c r="BW70" s="384" t="s">
        <v>890</v>
      </c>
      <c r="BX70" s="371" t="s">
        <v>891</v>
      </c>
      <c r="BZ70" s="1124"/>
      <c r="CA70" s="1181"/>
      <c r="CB70" s="370" t="s">
        <v>888</v>
      </c>
      <c r="CC70" s="370" t="s">
        <v>889</v>
      </c>
      <c r="CD70" s="384" t="s">
        <v>890</v>
      </c>
      <c r="CE70" s="371" t="s">
        <v>891</v>
      </c>
    </row>
    <row r="71" spans="1:83">
      <c r="A71" s="1124"/>
      <c r="B71" s="1181"/>
      <c r="C71" s="1020" t="s">
        <v>462</v>
      </c>
      <c r="D71" s="1020">
        <v>74</v>
      </c>
      <c r="E71" s="1020" t="s">
        <v>429</v>
      </c>
      <c r="F71" s="1022" t="s">
        <v>953</v>
      </c>
      <c r="H71" s="1124"/>
      <c r="I71" s="1181"/>
      <c r="J71" s="1020"/>
      <c r="K71" s="1020"/>
      <c r="L71" s="1020"/>
      <c r="M71" s="1022"/>
      <c r="O71" s="1124"/>
      <c r="P71" s="1181"/>
      <c r="Q71" s="1020"/>
      <c r="R71" s="1020"/>
      <c r="S71" s="1020"/>
      <c r="T71" s="1022"/>
      <c r="V71" s="1124"/>
      <c r="W71" s="1181"/>
      <c r="X71" s="1020"/>
      <c r="Y71" s="1020"/>
      <c r="Z71" s="1020"/>
      <c r="AA71" s="1022"/>
      <c r="AC71" s="1124"/>
      <c r="AD71" s="1181"/>
      <c r="AE71" s="1020"/>
      <c r="AF71" s="1020"/>
      <c r="AG71" s="1020"/>
      <c r="AH71" s="1022"/>
      <c r="AJ71" s="1124"/>
      <c r="AK71" s="1181"/>
      <c r="AL71" s="1020"/>
      <c r="AM71" s="1020"/>
      <c r="AN71" s="1020"/>
      <c r="AO71" s="1022"/>
      <c r="AQ71" s="1124"/>
      <c r="AR71" s="1181"/>
      <c r="AS71" s="1020"/>
      <c r="AT71" s="1020"/>
      <c r="AU71" s="1020"/>
      <c r="AV71" s="1022"/>
      <c r="AX71" s="1124"/>
      <c r="AY71" s="1181"/>
      <c r="AZ71" s="1020"/>
      <c r="BA71" s="1020"/>
      <c r="BB71" s="1020"/>
      <c r="BC71" s="1022"/>
      <c r="BE71" s="1124"/>
      <c r="BF71" s="1181"/>
      <c r="BG71" s="1020"/>
      <c r="BH71" s="1020"/>
      <c r="BI71" s="1020"/>
      <c r="BJ71" s="1022"/>
      <c r="BL71" s="1124"/>
      <c r="BM71" s="1181"/>
      <c r="BN71" s="1020"/>
      <c r="BO71" s="1020"/>
      <c r="BP71" s="1020"/>
      <c r="BQ71" s="1022"/>
      <c r="BS71" s="1124"/>
      <c r="BT71" s="1181"/>
      <c r="BU71" s="1020"/>
      <c r="BV71" s="1020"/>
      <c r="BW71" s="1020"/>
      <c r="BX71" s="1022"/>
      <c r="BZ71" s="1124"/>
      <c r="CA71" s="1181"/>
      <c r="CB71" s="1020"/>
      <c r="CC71" s="1020"/>
      <c r="CD71" s="1020"/>
      <c r="CE71" s="1022"/>
    </row>
    <row r="72" spans="1:83">
      <c r="A72" s="1124"/>
      <c r="B72" s="1181"/>
      <c r="C72" s="1021"/>
      <c r="D72" s="1021"/>
      <c r="E72" s="1021"/>
      <c r="F72" s="1023"/>
      <c r="G72" s="474"/>
      <c r="H72" s="1124"/>
      <c r="I72" s="1181"/>
      <c r="J72" s="1021"/>
      <c r="K72" s="1021"/>
      <c r="L72" s="1021"/>
      <c r="M72" s="1023"/>
      <c r="O72" s="1124"/>
      <c r="P72" s="1181"/>
      <c r="Q72" s="1021"/>
      <c r="R72" s="1021"/>
      <c r="S72" s="1021"/>
      <c r="T72" s="1023"/>
      <c r="V72" s="1124"/>
      <c r="W72" s="1181"/>
      <c r="X72" s="1021"/>
      <c r="Y72" s="1021"/>
      <c r="Z72" s="1021"/>
      <c r="AA72" s="1023"/>
      <c r="AC72" s="1124"/>
      <c r="AD72" s="1181"/>
      <c r="AE72" s="1021"/>
      <c r="AF72" s="1021"/>
      <c r="AG72" s="1021"/>
      <c r="AH72" s="1023"/>
      <c r="AJ72" s="1124"/>
      <c r="AK72" s="1181"/>
      <c r="AL72" s="1021"/>
      <c r="AM72" s="1021"/>
      <c r="AN72" s="1021"/>
      <c r="AO72" s="1023"/>
      <c r="AQ72" s="1124"/>
      <c r="AR72" s="1181"/>
      <c r="AS72" s="1021"/>
      <c r="AT72" s="1021"/>
      <c r="AU72" s="1021"/>
      <c r="AV72" s="1023"/>
      <c r="AX72" s="1124"/>
      <c r="AY72" s="1181"/>
      <c r="AZ72" s="1021"/>
      <c r="BA72" s="1021"/>
      <c r="BB72" s="1021"/>
      <c r="BC72" s="1023"/>
      <c r="BE72" s="1124"/>
      <c r="BF72" s="1181"/>
      <c r="BG72" s="1021"/>
      <c r="BH72" s="1021"/>
      <c r="BI72" s="1021"/>
      <c r="BJ72" s="1023"/>
      <c r="BL72" s="1124"/>
      <c r="BM72" s="1181"/>
      <c r="BN72" s="1021"/>
      <c r="BO72" s="1021"/>
      <c r="BP72" s="1021"/>
      <c r="BQ72" s="1023"/>
      <c r="BS72" s="1124"/>
      <c r="BT72" s="1181"/>
      <c r="BU72" s="1021"/>
      <c r="BV72" s="1021"/>
      <c r="BW72" s="1021"/>
      <c r="BX72" s="1023"/>
      <c r="BZ72" s="1124"/>
      <c r="CA72" s="1181"/>
      <c r="CB72" s="1021"/>
      <c r="CC72" s="1021"/>
      <c r="CD72" s="1021"/>
      <c r="CE72" s="1023"/>
    </row>
    <row r="73" spans="1:83" ht="36">
      <c r="A73" s="1124"/>
      <c r="B73" s="1181"/>
      <c r="C73" s="370" t="s">
        <v>888</v>
      </c>
      <c r="D73" s="370" t="s">
        <v>889</v>
      </c>
      <c r="E73" s="384" t="s">
        <v>890</v>
      </c>
      <c r="F73" s="371" t="s">
        <v>891</v>
      </c>
      <c r="G73" s="478"/>
      <c r="H73" s="1124"/>
      <c r="I73" s="1181"/>
      <c r="J73" s="370" t="s">
        <v>888</v>
      </c>
      <c r="K73" s="370" t="s">
        <v>889</v>
      </c>
      <c r="L73" s="384" t="s">
        <v>890</v>
      </c>
      <c r="M73" s="371" t="s">
        <v>891</v>
      </c>
      <c r="O73" s="1124"/>
      <c r="P73" s="1181"/>
      <c r="Q73" s="370" t="s">
        <v>888</v>
      </c>
      <c r="R73" s="370" t="s">
        <v>889</v>
      </c>
      <c r="S73" s="384" t="s">
        <v>890</v>
      </c>
      <c r="T73" s="371" t="s">
        <v>891</v>
      </c>
      <c r="V73" s="1124"/>
      <c r="W73" s="1181"/>
      <c r="X73" s="370" t="s">
        <v>888</v>
      </c>
      <c r="Y73" s="370" t="s">
        <v>889</v>
      </c>
      <c r="Z73" s="384" t="s">
        <v>890</v>
      </c>
      <c r="AA73" s="371" t="s">
        <v>891</v>
      </c>
      <c r="AC73" s="1124"/>
      <c r="AD73" s="1181"/>
      <c r="AE73" s="370" t="s">
        <v>888</v>
      </c>
      <c r="AF73" s="370" t="s">
        <v>889</v>
      </c>
      <c r="AG73" s="384" t="s">
        <v>890</v>
      </c>
      <c r="AH73" s="371" t="s">
        <v>891</v>
      </c>
      <c r="AJ73" s="1124"/>
      <c r="AK73" s="1181"/>
      <c r="AL73" s="370" t="s">
        <v>888</v>
      </c>
      <c r="AM73" s="370" t="s">
        <v>889</v>
      </c>
      <c r="AN73" s="384" t="s">
        <v>890</v>
      </c>
      <c r="AO73" s="371" t="s">
        <v>891</v>
      </c>
      <c r="AQ73" s="1124"/>
      <c r="AR73" s="1181"/>
      <c r="AS73" s="370" t="s">
        <v>888</v>
      </c>
      <c r="AT73" s="370" t="s">
        <v>889</v>
      </c>
      <c r="AU73" s="384" t="s">
        <v>890</v>
      </c>
      <c r="AV73" s="371" t="s">
        <v>891</v>
      </c>
      <c r="AX73" s="1124"/>
      <c r="AY73" s="1181"/>
      <c r="AZ73" s="370" t="s">
        <v>888</v>
      </c>
      <c r="BA73" s="370" t="s">
        <v>889</v>
      </c>
      <c r="BB73" s="384" t="s">
        <v>890</v>
      </c>
      <c r="BC73" s="371" t="s">
        <v>891</v>
      </c>
      <c r="BE73" s="1124"/>
      <c r="BF73" s="1181"/>
      <c r="BG73" s="370" t="s">
        <v>888</v>
      </c>
      <c r="BH73" s="370" t="s">
        <v>889</v>
      </c>
      <c r="BI73" s="384" t="s">
        <v>890</v>
      </c>
      <c r="BJ73" s="371" t="s">
        <v>891</v>
      </c>
      <c r="BL73" s="1124"/>
      <c r="BM73" s="1181"/>
      <c r="BN73" s="370" t="s">
        <v>888</v>
      </c>
      <c r="BO73" s="370" t="s">
        <v>889</v>
      </c>
      <c r="BP73" s="384" t="s">
        <v>890</v>
      </c>
      <c r="BQ73" s="371" t="s">
        <v>891</v>
      </c>
      <c r="BS73" s="1124"/>
      <c r="BT73" s="1181"/>
      <c r="BU73" s="370" t="s">
        <v>888</v>
      </c>
      <c r="BV73" s="370" t="s">
        <v>889</v>
      </c>
      <c r="BW73" s="384" t="s">
        <v>890</v>
      </c>
      <c r="BX73" s="371" t="s">
        <v>891</v>
      </c>
      <c r="BZ73" s="1124"/>
      <c r="CA73" s="1181"/>
      <c r="CB73" s="370" t="s">
        <v>888</v>
      </c>
      <c r="CC73" s="370" t="s">
        <v>889</v>
      </c>
      <c r="CD73" s="384" t="s">
        <v>890</v>
      </c>
      <c r="CE73" s="371" t="s">
        <v>891</v>
      </c>
    </row>
    <row r="74" spans="1:83" ht="20.100000000000001" customHeight="1">
      <c r="A74" s="1124"/>
      <c r="B74" s="1181"/>
      <c r="C74" s="1020"/>
      <c r="D74" s="1020"/>
      <c r="E74" s="1020"/>
      <c r="F74" s="1183"/>
      <c r="G74" s="493"/>
      <c r="H74" s="1124"/>
      <c r="I74" s="1181"/>
      <c r="J74" s="1020"/>
      <c r="K74" s="1020"/>
      <c r="L74" s="1020"/>
      <c r="M74" s="1183"/>
      <c r="O74" s="1124"/>
      <c r="P74" s="1181"/>
      <c r="Q74" s="1020"/>
      <c r="R74" s="1020"/>
      <c r="S74" s="1020"/>
      <c r="T74" s="1183"/>
      <c r="V74" s="1124"/>
      <c r="W74" s="1181"/>
      <c r="X74" s="1020"/>
      <c r="Y74" s="1020"/>
      <c r="Z74" s="1020"/>
      <c r="AA74" s="1183"/>
      <c r="AC74" s="1124"/>
      <c r="AD74" s="1181"/>
      <c r="AE74" s="1020"/>
      <c r="AF74" s="1020"/>
      <c r="AG74" s="1020"/>
      <c r="AH74" s="1183"/>
      <c r="AJ74" s="1124"/>
      <c r="AK74" s="1181"/>
      <c r="AL74" s="1020"/>
      <c r="AM74" s="1020"/>
      <c r="AN74" s="1020"/>
      <c r="AO74" s="1183"/>
      <c r="AQ74" s="1124"/>
      <c r="AR74" s="1181"/>
      <c r="AS74" s="1020"/>
      <c r="AT74" s="1020"/>
      <c r="AU74" s="1020"/>
      <c r="AV74" s="1183"/>
      <c r="AX74" s="1124"/>
      <c r="AY74" s="1181"/>
      <c r="AZ74" s="1020"/>
      <c r="BA74" s="1020"/>
      <c r="BB74" s="1020"/>
      <c r="BC74" s="1183"/>
      <c r="BE74" s="1124"/>
      <c r="BF74" s="1181"/>
      <c r="BG74" s="1020"/>
      <c r="BH74" s="1020"/>
      <c r="BI74" s="1020"/>
      <c r="BJ74" s="1183"/>
      <c r="BL74" s="1124"/>
      <c r="BM74" s="1181"/>
      <c r="BN74" s="1020"/>
      <c r="BO74" s="1020"/>
      <c r="BP74" s="1020"/>
      <c r="BQ74" s="1183"/>
      <c r="BS74" s="1124"/>
      <c r="BT74" s="1181"/>
      <c r="BU74" s="1020"/>
      <c r="BV74" s="1020"/>
      <c r="BW74" s="1020"/>
      <c r="BX74" s="1183"/>
      <c r="BZ74" s="1124"/>
      <c r="CA74" s="1181"/>
      <c r="CB74" s="1020"/>
      <c r="CC74" s="1020"/>
      <c r="CD74" s="1020"/>
      <c r="CE74" s="1183"/>
    </row>
    <row r="75" spans="1:83" ht="26.1" customHeight="1">
      <c r="A75" s="1124"/>
      <c r="B75" s="1181"/>
      <c r="C75" s="1021"/>
      <c r="D75" s="1021"/>
      <c r="E75" s="1021"/>
      <c r="F75" s="1184"/>
      <c r="G75" s="480"/>
      <c r="H75" s="1124"/>
      <c r="I75" s="1181"/>
      <c r="J75" s="1021"/>
      <c r="K75" s="1021"/>
      <c r="L75" s="1021"/>
      <c r="M75" s="1184"/>
      <c r="O75" s="1124"/>
      <c r="P75" s="1181"/>
      <c r="Q75" s="1021"/>
      <c r="R75" s="1021"/>
      <c r="S75" s="1021"/>
      <c r="T75" s="1184"/>
      <c r="V75" s="1124"/>
      <c r="W75" s="1181"/>
      <c r="X75" s="1021"/>
      <c r="Y75" s="1021"/>
      <c r="Z75" s="1021"/>
      <c r="AA75" s="1184"/>
      <c r="AC75" s="1124"/>
      <c r="AD75" s="1181"/>
      <c r="AE75" s="1021"/>
      <c r="AF75" s="1021"/>
      <c r="AG75" s="1021"/>
      <c r="AH75" s="1184"/>
      <c r="AJ75" s="1124"/>
      <c r="AK75" s="1181"/>
      <c r="AL75" s="1021"/>
      <c r="AM75" s="1021"/>
      <c r="AN75" s="1021"/>
      <c r="AO75" s="1184"/>
      <c r="AQ75" s="1124"/>
      <c r="AR75" s="1181"/>
      <c r="AS75" s="1021"/>
      <c r="AT75" s="1021"/>
      <c r="AU75" s="1021"/>
      <c r="AV75" s="1184"/>
      <c r="AX75" s="1124"/>
      <c r="AY75" s="1181"/>
      <c r="AZ75" s="1021"/>
      <c r="BA75" s="1021"/>
      <c r="BB75" s="1021"/>
      <c r="BC75" s="1184"/>
      <c r="BE75" s="1124"/>
      <c r="BF75" s="1181"/>
      <c r="BG75" s="1021"/>
      <c r="BH75" s="1021"/>
      <c r="BI75" s="1021"/>
      <c r="BJ75" s="1184"/>
      <c r="BL75" s="1124"/>
      <c r="BM75" s="1181"/>
      <c r="BN75" s="1021"/>
      <c r="BO75" s="1021"/>
      <c r="BP75" s="1021"/>
      <c r="BQ75" s="1184"/>
      <c r="BS75" s="1124"/>
      <c r="BT75" s="1181"/>
      <c r="BU75" s="1021"/>
      <c r="BV75" s="1021"/>
      <c r="BW75" s="1021"/>
      <c r="BX75" s="1184"/>
      <c r="BZ75" s="1124"/>
      <c r="CA75" s="1181"/>
      <c r="CB75" s="1021"/>
      <c r="CC75" s="1021"/>
      <c r="CD75" s="1021"/>
      <c r="CE75" s="1184"/>
    </row>
    <row r="76" spans="1:83" ht="36">
      <c r="A76" s="1124"/>
      <c r="B76" s="1181"/>
      <c r="C76" s="370" t="s">
        <v>888</v>
      </c>
      <c r="D76" s="370" t="s">
        <v>889</v>
      </c>
      <c r="E76" s="384" t="s">
        <v>890</v>
      </c>
      <c r="F76" s="371" t="s">
        <v>891</v>
      </c>
      <c r="G76" s="490"/>
      <c r="H76" s="1124"/>
      <c r="I76" s="1181"/>
      <c r="J76" s="370" t="s">
        <v>888</v>
      </c>
      <c r="K76" s="370" t="s">
        <v>889</v>
      </c>
      <c r="L76" s="384" t="s">
        <v>890</v>
      </c>
      <c r="M76" s="371" t="s">
        <v>891</v>
      </c>
      <c r="O76" s="1124"/>
      <c r="P76" s="1181"/>
      <c r="Q76" s="370" t="s">
        <v>888</v>
      </c>
      <c r="R76" s="370" t="s">
        <v>889</v>
      </c>
      <c r="S76" s="384" t="s">
        <v>890</v>
      </c>
      <c r="T76" s="371" t="s">
        <v>891</v>
      </c>
      <c r="V76" s="1124"/>
      <c r="W76" s="1181"/>
      <c r="X76" s="370" t="s">
        <v>888</v>
      </c>
      <c r="Y76" s="370" t="s">
        <v>889</v>
      </c>
      <c r="Z76" s="384" t="s">
        <v>890</v>
      </c>
      <c r="AA76" s="371" t="s">
        <v>891</v>
      </c>
      <c r="AC76" s="1124"/>
      <c r="AD76" s="1181"/>
      <c r="AE76" s="370" t="s">
        <v>888</v>
      </c>
      <c r="AF76" s="370" t="s">
        <v>889</v>
      </c>
      <c r="AG76" s="384" t="s">
        <v>890</v>
      </c>
      <c r="AH76" s="371" t="s">
        <v>891</v>
      </c>
      <c r="AJ76" s="1124"/>
      <c r="AK76" s="1181"/>
      <c r="AL76" s="370" t="s">
        <v>888</v>
      </c>
      <c r="AM76" s="370" t="s">
        <v>889</v>
      </c>
      <c r="AN76" s="384" t="s">
        <v>890</v>
      </c>
      <c r="AO76" s="371" t="s">
        <v>891</v>
      </c>
      <c r="AQ76" s="1124"/>
      <c r="AR76" s="1181"/>
      <c r="AS76" s="370" t="s">
        <v>888</v>
      </c>
      <c r="AT76" s="370" t="s">
        <v>889</v>
      </c>
      <c r="AU76" s="384" t="s">
        <v>890</v>
      </c>
      <c r="AV76" s="371" t="s">
        <v>891</v>
      </c>
      <c r="AX76" s="1124"/>
      <c r="AY76" s="1181"/>
      <c r="AZ76" s="370" t="s">
        <v>888</v>
      </c>
      <c r="BA76" s="370" t="s">
        <v>889</v>
      </c>
      <c r="BB76" s="384" t="s">
        <v>890</v>
      </c>
      <c r="BC76" s="371" t="s">
        <v>891</v>
      </c>
      <c r="BE76" s="1124"/>
      <c r="BF76" s="1181"/>
      <c r="BG76" s="370" t="s">
        <v>888</v>
      </c>
      <c r="BH76" s="370" t="s">
        <v>889</v>
      </c>
      <c r="BI76" s="384" t="s">
        <v>890</v>
      </c>
      <c r="BJ76" s="371" t="s">
        <v>891</v>
      </c>
      <c r="BL76" s="1124"/>
      <c r="BM76" s="1181"/>
      <c r="BN76" s="370" t="s">
        <v>888</v>
      </c>
      <c r="BO76" s="370" t="s">
        <v>889</v>
      </c>
      <c r="BP76" s="384" t="s">
        <v>890</v>
      </c>
      <c r="BQ76" s="371" t="s">
        <v>891</v>
      </c>
      <c r="BS76" s="1124"/>
      <c r="BT76" s="1181"/>
      <c r="BU76" s="370" t="s">
        <v>888</v>
      </c>
      <c r="BV76" s="370" t="s">
        <v>889</v>
      </c>
      <c r="BW76" s="384" t="s">
        <v>890</v>
      </c>
      <c r="BX76" s="371" t="s">
        <v>891</v>
      </c>
      <c r="BZ76" s="1124"/>
      <c r="CA76" s="1181"/>
      <c r="CB76" s="370" t="s">
        <v>888</v>
      </c>
      <c r="CC76" s="370" t="s">
        <v>889</v>
      </c>
      <c r="CD76" s="384" t="s">
        <v>890</v>
      </c>
      <c r="CE76" s="371" t="s">
        <v>891</v>
      </c>
    </row>
    <row r="77" spans="1:83" ht="36" customHeight="1">
      <c r="A77" s="1124"/>
      <c r="B77" s="1181"/>
      <c r="C77" s="1020"/>
      <c r="D77" s="1020"/>
      <c r="E77" s="1020"/>
      <c r="F77" s="1022"/>
      <c r="G77" s="490"/>
      <c r="H77" s="1124"/>
      <c r="I77" s="1181"/>
      <c r="J77" s="1020"/>
      <c r="K77" s="1020"/>
      <c r="L77" s="1020"/>
      <c r="M77" s="1022"/>
      <c r="O77" s="1124"/>
      <c r="P77" s="1181"/>
      <c r="Q77" s="1020"/>
      <c r="R77" s="1020"/>
      <c r="S77" s="1020"/>
      <c r="T77" s="1022"/>
      <c r="V77" s="1124"/>
      <c r="W77" s="1181"/>
      <c r="X77" s="1020"/>
      <c r="Y77" s="1020"/>
      <c r="Z77" s="1020"/>
      <c r="AA77" s="1022"/>
      <c r="AC77" s="1124"/>
      <c r="AD77" s="1181"/>
      <c r="AE77" s="1020"/>
      <c r="AF77" s="1020"/>
      <c r="AG77" s="1020"/>
      <c r="AH77" s="1022"/>
      <c r="AJ77" s="1124"/>
      <c r="AK77" s="1181"/>
      <c r="AL77" s="1020"/>
      <c r="AM77" s="1020"/>
      <c r="AN77" s="1020"/>
      <c r="AO77" s="1022"/>
      <c r="AQ77" s="1124"/>
      <c r="AR77" s="1181"/>
      <c r="AS77" s="1020"/>
      <c r="AT77" s="1020"/>
      <c r="AU77" s="1020"/>
      <c r="AV77" s="1022"/>
      <c r="AX77" s="1124"/>
      <c r="AY77" s="1181"/>
      <c r="AZ77" s="1020"/>
      <c r="BA77" s="1020"/>
      <c r="BB77" s="1020"/>
      <c r="BC77" s="1022"/>
      <c r="BE77" s="1124"/>
      <c r="BF77" s="1181"/>
      <c r="BG77" s="1020"/>
      <c r="BH77" s="1020"/>
      <c r="BI77" s="1020"/>
      <c r="BJ77" s="1022"/>
      <c r="BL77" s="1124"/>
      <c r="BM77" s="1181"/>
      <c r="BN77" s="1020"/>
      <c r="BO77" s="1020"/>
      <c r="BP77" s="1020"/>
      <c r="BQ77" s="1022"/>
      <c r="BS77" s="1124"/>
      <c r="BT77" s="1181"/>
      <c r="BU77" s="1020"/>
      <c r="BV77" s="1020"/>
      <c r="BW77" s="1020"/>
      <c r="BX77" s="1022"/>
      <c r="BZ77" s="1124"/>
      <c r="CA77" s="1181"/>
      <c r="CB77" s="1020"/>
      <c r="CC77" s="1020"/>
      <c r="CD77" s="1020"/>
      <c r="CE77" s="1022"/>
    </row>
    <row r="78" spans="1:83" ht="17.100000000000001" customHeight="1">
      <c r="A78" s="1124"/>
      <c r="B78" s="1181"/>
      <c r="C78" s="1021"/>
      <c r="D78" s="1021"/>
      <c r="E78" s="1021"/>
      <c r="F78" s="1023"/>
      <c r="G78" s="480"/>
      <c r="H78" s="1124"/>
      <c r="I78" s="1181"/>
      <c r="J78" s="1021"/>
      <c r="K78" s="1021"/>
      <c r="L78" s="1021"/>
      <c r="M78" s="1023"/>
      <c r="O78" s="1124"/>
      <c r="P78" s="1181"/>
      <c r="Q78" s="1021"/>
      <c r="R78" s="1021"/>
      <c r="S78" s="1021"/>
      <c r="T78" s="1023"/>
      <c r="V78" s="1124"/>
      <c r="W78" s="1181"/>
      <c r="X78" s="1021"/>
      <c r="Y78" s="1021"/>
      <c r="Z78" s="1021"/>
      <c r="AA78" s="1023"/>
      <c r="AC78" s="1124"/>
      <c r="AD78" s="1181"/>
      <c r="AE78" s="1021"/>
      <c r="AF78" s="1021"/>
      <c r="AG78" s="1021"/>
      <c r="AH78" s="1023"/>
      <c r="AJ78" s="1124"/>
      <c r="AK78" s="1181"/>
      <c r="AL78" s="1021"/>
      <c r="AM78" s="1021"/>
      <c r="AN78" s="1021"/>
      <c r="AO78" s="1023"/>
      <c r="AQ78" s="1124"/>
      <c r="AR78" s="1181"/>
      <c r="AS78" s="1021"/>
      <c r="AT78" s="1021"/>
      <c r="AU78" s="1021"/>
      <c r="AV78" s="1023"/>
      <c r="AX78" s="1124"/>
      <c r="AY78" s="1181"/>
      <c r="AZ78" s="1021"/>
      <c r="BA78" s="1021"/>
      <c r="BB78" s="1021"/>
      <c r="BC78" s="1023"/>
      <c r="BE78" s="1124"/>
      <c r="BF78" s="1181"/>
      <c r="BG78" s="1021"/>
      <c r="BH78" s="1021"/>
      <c r="BI78" s="1021"/>
      <c r="BJ78" s="1023"/>
      <c r="BL78" s="1124"/>
      <c r="BM78" s="1181"/>
      <c r="BN78" s="1021"/>
      <c r="BO78" s="1021"/>
      <c r="BP78" s="1021"/>
      <c r="BQ78" s="1023"/>
      <c r="BS78" s="1124"/>
      <c r="BT78" s="1181"/>
      <c r="BU78" s="1021"/>
      <c r="BV78" s="1021"/>
      <c r="BW78" s="1021"/>
      <c r="BX78" s="1023"/>
      <c r="BZ78" s="1124"/>
      <c r="CA78" s="1181"/>
      <c r="CB78" s="1021"/>
      <c r="CC78" s="1021"/>
      <c r="CD78" s="1021"/>
      <c r="CE78" s="1023"/>
    </row>
    <row r="79" spans="1:83" ht="36">
      <c r="A79" s="1124"/>
      <c r="B79" s="1181"/>
      <c r="C79" s="370" t="s">
        <v>888</v>
      </c>
      <c r="D79" s="370" t="s">
        <v>889</v>
      </c>
      <c r="E79" s="384" t="s">
        <v>890</v>
      </c>
      <c r="F79" s="371" t="s">
        <v>891</v>
      </c>
      <c r="G79" s="490"/>
      <c r="H79" s="1124"/>
      <c r="I79" s="1181"/>
      <c r="J79" s="370" t="s">
        <v>888</v>
      </c>
      <c r="K79" s="370" t="s">
        <v>889</v>
      </c>
      <c r="L79" s="384" t="s">
        <v>890</v>
      </c>
      <c r="M79" s="371" t="s">
        <v>891</v>
      </c>
      <c r="O79" s="1124"/>
      <c r="P79" s="1181"/>
      <c r="Q79" s="370" t="s">
        <v>888</v>
      </c>
      <c r="R79" s="370" t="s">
        <v>889</v>
      </c>
      <c r="S79" s="384" t="s">
        <v>890</v>
      </c>
      <c r="T79" s="371" t="s">
        <v>891</v>
      </c>
      <c r="V79" s="1124"/>
      <c r="W79" s="1181"/>
      <c r="X79" s="370" t="s">
        <v>888</v>
      </c>
      <c r="Y79" s="370" t="s">
        <v>889</v>
      </c>
      <c r="Z79" s="384" t="s">
        <v>890</v>
      </c>
      <c r="AA79" s="371" t="s">
        <v>891</v>
      </c>
      <c r="AC79" s="1124"/>
      <c r="AD79" s="1181"/>
      <c r="AE79" s="370" t="s">
        <v>888</v>
      </c>
      <c r="AF79" s="370" t="s">
        <v>889</v>
      </c>
      <c r="AG79" s="384" t="s">
        <v>890</v>
      </c>
      <c r="AH79" s="371" t="s">
        <v>891</v>
      </c>
      <c r="AJ79" s="1124"/>
      <c r="AK79" s="1181"/>
      <c r="AL79" s="370" t="s">
        <v>888</v>
      </c>
      <c r="AM79" s="370" t="s">
        <v>889</v>
      </c>
      <c r="AN79" s="384" t="s">
        <v>890</v>
      </c>
      <c r="AO79" s="371" t="s">
        <v>891</v>
      </c>
      <c r="AQ79" s="1124"/>
      <c r="AR79" s="1181"/>
      <c r="AS79" s="370" t="s">
        <v>888</v>
      </c>
      <c r="AT79" s="370" t="s">
        <v>889</v>
      </c>
      <c r="AU79" s="384" t="s">
        <v>890</v>
      </c>
      <c r="AV79" s="371" t="s">
        <v>891</v>
      </c>
      <c r="AX79" s="1124"/>
      <c r="AY79" s="1181"/>
      <c r="AZ79" s="370" t="s">
        <v>888</v>
      </c>
      <c r="BA79" s="370" t="s">
        <v>889</v>
      </c>
      <c r="BB79" s="384" t="s">
        <v>890</v>
      </c>
      <c r="BC79" s="371" t="s">
        <v>891</v>
      </c>
      <c r="BE79" s="1124"/>
      <c r="BF79" s="1181"/>
      <c r="BG79" s="370" t="s">
        <v>888</v>
      </c>
      <c r="BH79" s="370" t="s">
        <v>889</v>
      </c>
      <c r="BI79" s="384" t="s">
        <v>890</v>
      </c>
      <c r="BJ79" s="371" t="s">
        <v>891</v>
      </c>
      <c r="BL79" s="1124"/>
      <c r="BM79" s="1181"/>
      <c r="BN79" s="370" t="s">
        <v>888</v>
      </c>
      <c r="BO79" s="370" t="s">
        <v>889</v>
      </c>
      <c r="BP79" s="384" t="s">
        <v>890</v>
      </c>
      <c r="BQ79" s="371" t="s">
        <v>891</v>
      </c>
      <c r="BS79" s="1124"/>
      <c r="BT79" s="1181"/>
      <c r="BU79" s="370" t="s">
        <v>888</v>
      </c>
      <c r="BV79" s="370" t="s">
        <v>889</v>
      </c>
      <c r="BW79" s="384" t="s">
        <v>890</v>
      </c>
      <c r="BX79" s="371" t="s">
        <v>891</v>
      </c>
      <c r="BZ79" s="1124"/>
      <c r="CA79" s="1181"/>
      <c r="CB79" s="370" t="s">
        <v>888</v>
      </c>
      <c r="CC79" s="370" t="s">
        <v>889</v>
      </c>
      <c r="CD79" s="384" t="s">
        <v>890</v>
      </c>
      <c r="CE79" s="371" t="s">
        <v>891</v>
      </c>
    </row>
    <row r="80" spans="1:83" ht="24.95" customHeight="1">
      <c r="A80" s="1124"/>
      <c r="B80" s="1181"/>
      <c r="C80" s="1020"/>
      <c r="D80" s="1020"/>
      <c r="E80" s="1020"/>
      <c r="F80" s="544"/>
      <c r="G80" s="490"/>
      <c r="H80" s="1124"/>
      <c r="I80" s="1181"/>
      <c r="J80" s="1020"/>
      <c r="K80" s="1020"/>
      <c r="L80" s="1020"/>
      <c r="M80" s="544"/>
      <c r="O80" s="1124"/>
      <c r="P80" s="1181"/>
      <c r="Q80" s="1020"/>
      <c r="R80" s="1020"/>
      <c r="S80" s="1020"/>
      <c r="T80" s="544"/>
      <c r="V80" s="1124"/>
      <c r="W80" s="1181"/>
      <c r="X80" s="1020"/>
      <c r="Y80" s="1020"/>
      <c r="Z80" s="1020"/>
      <c r="AA80" s="544"/>
      <c r="AC80" s="1124"/>
      <c r="AD80" s="1181"/>
      <c r="AE80" s="1020"/>
      <c r="AF80" s="1020"/>
      <c r="AG80" s="1020"/>
      <c r="AH80" s="544"/>
      <c r="AJ80" s="1124"/>
      <c r="AK80" s="1181"/>
      <c r="AL80" s="1020"/>
      <c r="AM80" s="1020"/>
      <c r="AN80" s="1020"/>
      <c r="AO80" s="544"/>
      <c r="AQ80" s="1124"/>
      <c r="AR80" s="1181"/>
      <c r="AS80" s="1020"/>
      <c r="AT80" s="1020"/>
      <c r="AU80" s="1020"/>
      <c r="AV80" s="544"/>
      <c r="AX80" s="1124"/>
      <c r="AY80" s="1181"/>
      <c r="AZ80" s="1020"/>
      <c r="BA80" s="1020"/>
      <c r="BB80" s="1020"/>
      <c r="BC80" s="544"/>
      <c r="BE80" s="1124"/>
      <c r="BF80" s="1181"/>
      <c r="BG80" s="1020"/>
      <c r="BH80" s="1020"/>
      <c r="BI80" s="1020"/>
      <c r="BJ80" s="544"/>
      <c r="BL80" s="1124"/>
      <c r="BM80" s="1181"/>
      <c r="BN80" s="1020"/>
      <c r="BO80" s="1020"/>
      <c r="BP80" s="1020"/>
      <c r="BQ80" s="544"/>
      <c r="BS80" s="1124"/>
      <c r="BT80" s="1181"/>
      <c r="BU80" s="1020"/>
      <c r="BV80" s="1020"/>
      <c r="BW80" s="1020"/>
      <c r="BX80" s="544"/>
      <c r="BZ80" s="1124"/>
      <c r="CA80" s="1181"/>
      <c r="CB80" s="1020"/>
      <c r="CC80" s="1020"/>
      <c r="CD80" s="1020"/>
      <c r="CE80" s="544"/>
    </row>
    <row r="81" spans="1:83" ht="21" customHeight="1" thickBot="1">
      <c r="A81" s="1125"/>
      <c r="B81" s="1182"/>
      <c r="C81" s="1179"/>
      <c r="D81" s="1179"/>
      <c r="E81" s="1179"/>
      <c r="F81" s="588"/>
      <c r="G81" s="480"/>
      <c r="H81" s="1125"/>
      <c r="I81" s="1182"/>
      <c r="J81" s="1179"/>
      <c r="K81" s="1179"/>
      <c r="L81" s="1179"/>
      <c r="M81" s="588"/>
      <c r="O81" s="1125"/>
      <c r="P81" s="1182"/>
      <c r="Q81" s="1179"/>
      <c r="R81" s="1179"/>
      <c r="S81" s="1179"/>
      <c r="T81" s="588"/>
      <c r="V81" s="1125"/>
      <c r="W81" s="1182"/>
      <c r="X81" s="1179"/>
      <c r="Y81" s="1179"/>
      <c r="Z81" s="1179"/>
      <c r="AA81" s="588"/>
      <c r="AC81" s="1125"/>
      <c r="AD81" s="1182"/>
      <c r="AE81" s="1179"/>
      <c r="AF81" s="1179"/>
      <c r="AG81" s="1179"/>
      <c r="AH81" s="588"/>
      <c r="AJ81" s="1125"/>
      <c r="AK81" s="1182"/>
      <c r="AL81" s="1179"/>
      <c r="AM81" s="1179"/>
      <c r="AN81" s="1179"/>
      <c r="AO81" s="588"/>
      <c r="AQ81" s="1125"/>
      <c r="AR81" s="1182"/>
      <c r="AS81" s="1179"/>
      <c r="AT81" s="1179"/>
      <c r="AU81" s="1179"/>
      <c r="AV81" s="588"/>
      <c r="AX81" s="1125"/>
      <c r="AY81" s="1182"/>
      <c r="AZ81" s="1179"/>
      <c r="BA81" s="1179"/>
      <c r="BB81" s="1179"/>
      <c r="BC81" s="588"/>
      <c r="BE81" s="1125"/>
      <c r="BF81" s="1182"/>
      <c r="BG81" s="1179"/>
      <c r="BH81" s="1179"/>
      <c r="BI81" s="1179"/>
      <c r="BJ81" s="588"/>
      <c r="BL81" s="1125"/>
      <c r="BM81" s="1182"/>
      <c r="BN81" s="1179"/>
      <c r="BO81" s="1179"/>
      <c r="BP81" s="1179"/>
      <c r="BQ81" s="588"/>
      <c r="BS81" s="1125"/>
      <c r="BT81" s="1182"/>
      <c r="BU81" s="1179"/>
      <c r="BV81" s="1179"/>
      <c r="BW81" s="1179"/>
      <c r="BX81" s="588"/>
      <c r="BZ81" s="1125"/>
      <c r="CA81" s="1182"/>
      <c r="CB81" s="1179"/>
      <c r="CC81" s="1179"/>
      <c r="CD81" s="1179"/>
      <c r="CE81" s="588"/>
    </row>
    <row r="82" spans="1:83">
      <c r="F82" s="1178"/>
      <c r="G82" s="490"/>
      <c r="M82" s="1178"/>
      <c r="T82" s="1178"/>
      <c r="AA82" s="1178"/>
      <c r="AH82" s="1178"/>
      <c r="AO82" s="1178"/>
      <c r="AV82" s="1178"/>
      <c r="BC82" s="1178"/>
      <c r="BJ82" s="1178"/>
      <c r="BQ82" s="1178"/>
      <c r="BX82" s="1178"/>
      <c r="CE82" s="1178"/>
    </row>
    <row r="83" spans="1:83" ht="15.75" thickBot="1">
      <c r="F83" s="1178"/>
      <c r="G83" s="490"/>
      <c r="M83" s="1178"/>
      <c r="T83" s="1178"/>
      <c r="AA83" s="1178"/>
      <c r="AH83" s="1178"/>
      <c r="AO83" s="1178"/>
      <c r="AV83" s="1178"/>
      <c r="BC83" s="1178"/>
      <c r="BJ83" s="1178"/>
      <c r="BQ83" s="1178"/>
      <c r="BX83" s="1178"/>
      <c r="CE83" s="1178"/>
    </row>
    <row r="84" spans="1:83" ht="15.75" thickBot="1">
      <c r="A84" s="581" t="s">
        <v>963</v>
      </c>
      <c r="B84" s="589"/>
      <c r="C84" s="1120" t="s">
        <v>892</v>
      </c>
      <c r="D84" s="1120"/>
      <c r="E84" s="1120"/>
      <c r="F84" s="1121"/>
      <c r="G84" s="480"/>
      <c r="H84" s="581" t="s">
        <v>963</v>
      </c>
      <c r="I84" s="589"/>
      <c r="J84" s="1120" t="s">
        <v>892</v>
      </c>
      <c r="K84" s="1120"/>
      <c r="L84" s="1120"/>
      <c r="M84" s="1121"/>
      <c r="O84" s="581" t="s">
        <v>963</v>
      </c>
      <c r="P84" s="589"/>
      <c r="Q84" s="1120" t="s">
        <v>892</v>
      </c>
      <c r="R84" s="1120"/>
      <c r="S84" s="1120"/>
      <c r="T84" s="1121"/>
      <c r="V84" s="581" t="s">
        <v>963</v>
      </c>
      <c r="W84" s="589"/>
      <c r="X84" s="1120" t="s">
        <v>892</v>
      </c>
      <c r="Y84" s="1120"/>
      <c r="Z84" s="1120"/>
      <c r="AA84" s="1121"/>
      <c r="AC84" s="581" t="s">
        <v>963</v>
      </c>
      <c r="AD84" s="589"/>
      <c r="AE84" s="1120" t="s">
        <v>892</v>
      </c>
      <c r="AF84" s="1120"/>
      <c r="AG84" s="1120"/>
      <c r="AH84" s="1121"/>
      <c r="AJ84" s="581" t="s">
        <v>963</v>
      </c>
      <c r="AK84" s="589"/>
      <c r="AL84" s="1120" t="s">
        <v>892</v>
      </c>
      <c r="AM84" s="1120"/>
      <c r="AN84" s="1120"/>
      <c r="AO84" s="1121"/>
      <c r="AQ84" s="581" t="s">
        <v>963</v>
      </c>
      <c r="AR84" s="589"/>
      <c r="AS84" s="1120" t="s">
        <v>892</v>
      </c>
      <c r="AT84" s="1120"/>
      <c r="AU84" s="1120"/>
      <c r="AV84" s="1121"/>
      <c r="AX84" s="581" t="s">
        <v>963</v>
      </c>
      <c r="AY84" s="589"/>
      <c r="AZ84" s="1120" t="s">
        <v>892</v>
      </c>
      <c r="BA84" s="1120"/>
      <c r="BB84" s="1120"/>
      <c r="BC84" s="1121"/>
      <c r="BE84" s="581" t="s">
        <v>963</v>
      </c>
      <c r="BF84" s="589"/>
      <c r="BG84" s="1120" t="s">
        <v>892</v>
      </c>
      <c r="BH84" s="1120"/>
      <c r="BI84" s="1120"/>
      <c r="BJ84" s="1121"/>
      <c r="BL84" s="581" t="s">
        <v>963</v>
      </c>
      <c r="BM84" s="589"/>
      <c r="BN84" s="1120" t="s">
        <v>892</v>
      </c>
      <c r="BO84" s="1120"/>
      <c r="BP84" s="1120"/>
      <c r="BQ84" s="1121"/>
      <c r="BS84" s="581" t="s">
        <v>963</v>
      </c>
      <c r="BT84" s="589"/>
      <c r="BU84" s="1120" t="s">
        <v>892</v>
      </c>
      <c r="BV84" s="1120"/>
      <c r="BW84" s="1120"/>
      <c r="BX84" s="1121"/>
      <c r="BZ84" s="581" t="s">
        <v>963</v>
      </c>
      <c r="CA84" s="589"/>
      <c r="CB84" s="1120" t="s">
        <v>892</v>
      </c>
      <c r="CC84" s="1120"/>
      <c r="CD84" s="1120"/>
      <c r="CE84" s="1121"/>
    </row>
    <row r="85" spans="1:83" ht="60">
      <c r="A85" s="585" t="s">
        <v>893</v>
      </c>
      <c r="B85" s="928" t="s">
        <v>894</v>
      </c>
      <c r="C85" s="427" t="s">
        <v>895</v>
      </c>
      <c r="D85" s="428" t="s">
        <v>896</v>
      </c>
      <c r="E85" s="1143" t="s">
        <v>897</v>
      </c>
      <c r="F85" s="1144"/>
      <c r="G85" s="490"/>
      <c r="H85" s="585" t="s">
        <v>893</v>
      </c>
      <c r="I85" s="928" t="s">
        <v>894</v>
      </c>
      <c r="J85" s="427" t="s">
        <v>895</v>
      </c>
      <c r="K85" s="428" t="s">
        <v>896</v>
      </c>
      <c r="L85" s="1143" t="s">
        <v>897</v>
      </c>
      <c r="M85" s="1144"/>
      <c r="O85" s="585" t="s">
        <v>893</v>
      </c>
      <c r="P85" s="928" t="s">
        <v>894</v>
      </c>
      <c r="Q85" s="427" t="s">
        <v>895</v>
      </c>
      <c r="R85" s="428" t="s">
        <v>896</v>
      </c>
      <c r="S85" s="1143" t="s">
        <v>897</v>
      </c>
      <c r="T85" s="1144"/>
      <c r="V85" s="585" t="s">
        <v>893</v>
      </c>
      <c r="W85" s="928" t="s">
        <v>894</v>
      </c>
      <c r="X85" s="427" t="s">
        <v>895</v>
      </c>
      <c r="Y85" s="428" t="s">
        <v>896</v>
      </c>
      <c r="Z85" s="1143" t="s">
        <v>897</v>
      </c>
      <c r="AA85" s="1144"/>
      <c r="AC85" s="585" t="s">
        <v>893</v>
      </c>
      <c r="AD85" s="928" t="s">
        <v>894</v>
      </c>
      <c r="AE85" s="427" t="s">
        <v>895</v>
      </c>
      <c r="AF85" s="428" t="s">
        <v>896</v>
      </c>
      <c r="AG85" s="1143" t="s">
        <v>897</v>
      </c>
      <c r="AH85" s="1144"/>
      <c r="AJ85" s="585" t="s">
        <v>893</v>
      </c>
      <c r="AK85" s="928" t="s">
        <v>894</v>
      </c>
      <c r="AL85" s="427" t="s">
        <v>895</v>
      </c>
      <c r="AM85" s="428" t="s">
        <v>896</v>
      </c>
      <c r="AN85" s="1143" t="s">
        <v>897</v>
      </c>
      <c r="AO85" s="1144"/>
      <c r="AQ85" s="585" t="s">
        <v>893</v>
      </c>
      <c r="AR85" s="928" t="s">
        <v>894</v>
      </c>
      <c r="AS85" s="427" t="s">
        <v>895</v>
      </c>
      <c r="AT85" s="428" t="s">
        <v>896</v>
      </c>
      <c r="AU85" s="1143" t="s">
        <v>897</v>
      </c>
      <c r="AV85" s="1144"/>
      <c r="AX85" s="585" t="s">
        <v>893</v>
      </c>
      <c r="AY85" s="928" t="s">
        <v>894</v>
      </c>
      <c r="AZ85" s="427" t="s">
        <v>895</v>
      </c>
      <c r="BA85" s="428" t="s">
        <v>896</v>
      </c>
      <c r="BB85" s="1143" t="s">
        <v>897</v>
      </c>
      <c r="BC85" s="1144"/>
      <c r="BE85" s="585" t="s">
        <v>893</v>
      </c>
      <c r="BF85" s="928" t="s">
        <v>894</v>
      </c>
      <c r="BG85" s="427" t="s">
        <v>895</v>
      </c>
      <c r="BH85" s="428" t="s">
        <v>896</v>
      </c>
      <c r="BI85" s="1143" t="s">
        <v>897</v>
      </c>
      <c r="BJ85" s="1144"/>
      <c r="BL85" s="585" t="s">
        <v>893</v>
      </c>
      <c r="BM85" s="928" t="s">
        <v>894</v>
      </c>
      <c r="BN85" s="427" t="s">
        <v>895</v>
      </c>
      <c r="BO85" s="428" t="s">
        <v>896</v>
      </c>
      <c r="BP85" s="1143" t="s">
        <v>897</v>
      </c>
      <c r="BQ85" s="1144"/>
      <c r="BS85" s="585" t="s">
        <v>893</v>
      </c>
      <c r="BT85" s="928" t="s">
        <v>894</v>
      </c>
      <c r="BU85" s="427" t="s">
        <v>895</v>
      </c>
      <c r="BV85" s="428" t="s">
        <v>896</v>
      </c>
      <c r="BW85" s="1143" t="s">
        <v>897</v>
      </c>
      <c r="BX85" s="1144"/>
      <c r="BZ85" s="585" t="s">
        <v>893</v>
      </c>
      <c r="CA85" s="928" t="s">
        <v>894</v>
      </c>
      <c r="CB85" s="427" t="s">
        <v>895</v>
      </c>
      <c r="CC85" s="428" t="s">
        <v>896</v>
      </c>
      <c r="CD85" s="1143" t="s">
        <v>897</v>
      </c>
      <c r="CE85" s="1144"/>
    </row>
    <row r="86" spans="1:83">
      <c r="A86" s="586"/>
      <c r="B86" s="930"/>
      <c r="C86" s="431">
        <v>550</v>
      </c>
      <c r="D86" s="432">
        <v>0.5</v>
      </c>
      <c r="E86" s="1024" t="s">
        <v>961</v>
      </c>
      <c r="F86" s="1185"/>
      <c r="G86" s="490"/>
      <c r="H86" s="586"/>
      <c r="I86" s="930"/>
      <c r="J86" s="431"/>
      <c r="K86" s="432"/>
      <c r="L86" s="1024"/>
      <c r="M86" s="1185"/>
      <c r="O86" s="586"/>
      <c r="P86" s="930"/>
      <c r="Q86" s="431"/>
      <c r="R86" s="432"/>
      <c r="S86" s="1024"/>
      <c r="T86" s="1185"/>
      <c r="V86" s="586"/>
      <c r="W86" s="930"/>
      <c r="X86" s="431"/>
      <c r="Y86" s="432"/>
      <c r="Z86" s="1024"/>
      <c r="AA86" s="1185"/>
      <c r="AC86" s="586"/>
      <c r="AD86" s="930"/>
      <c r="AE86" s="431"/>
      <c r="AF86" s="432"/>
      <c r="AG86" s="1024"/>
      <c r="AH86" s="1185"/>
      <c r="AJ86" s="586"/>
      <c r="AK86" s="930"/>
      <c r="AL86" s="431"/>
      <c r="AM86" s="432"/>
      <c r="AN86" s="1024"/>
      <c r="AO86" s="1185"/>
      <c r="AQ86" s="586"/>
      <c r="AR86" s="930"/>
      <c r="AS86" s="431"/>
      <c r="AT86" s="432"/>
      <c r="AU86" s="1024"/>
      <c r="AV86" s="1185"/>
      <c r="AX86" s="586"/>
      <c r="AY86" s="930"/>
      <c r="AZ86" s="431"/>
      <c r="BA86" s="432"/>
      <c r="BB86" s="1024"/>
      <c r="BC86" s="1185"/>
      <c r="BE86" s="586"/>
      <c r="BF86" s="930"/>
      <c r="BG86" s="431"/>
      <c r="BH86" s="432"/>
      <c r="BI86" s="1024"/>
      <c r="BJ86" s="1185"/>
      <c r="BL86" s="586"/>
      <c r="BM86" s="930"/>
      <c r="BN86" s="431"/>
      <c r="BO86" s="432"/>
      <c r="BP86" s="1024"/>
      <c r="BQ86" s="1185"/>
      <c r="BS86" s="586"/>
      <c r="BT86" s="930"/>
      <c r="BU86" s="431"/>
      <c r="BV86" s="432"/>
      <c r="BW86" s="1024"/>
      <c r="BX86" s="1185"/>
      <c r="BZ86" s="586"/>
      <c r="CA86" s="930"/>
      <c r="CB86" s="431"/>
      <c r="CC86" s="432"/>
      <c r="CD86" s="1024"/>
      <c r="CE86" s="1185"/>
    </row>
    <row r="87" spans="1:83" ht="36">
      <c r="A87" s="586"/>
      <c r="B87" s="1026" t="s">
        <v>898</v>
      </c>
      <c r="C87" s="433" t="s">
        <v>895</v>
      </c>
      <c r="D87" s="370" t="s">
        <v>896</v>
      </c>
      <c r="E87" s="370" t="s">
        <v>899</v>
      </c>
      <c r="F87" s="389" t="s">
        <v>900</v>
      </c>
      <c r="G87" s="480"/>
      <c r="H87" s="586"/>
      <c r="I87" s="1026" t="s">
        <v>898</v>
      </c>
      <c r="J87" s="433" t="s">
        <v>895</v>
      </c>
      <c r="K87" s="370" t="s">
        <v>896</v>
      </c>
      <c r="L87" s="370" t="s">
        <v>899</v>
      </c>
      <c r="M87" s="389" t="s">
        <v>900</v>
      </c>
      <c r="O87" s="586"/>
      <c r="P87" s="1026" t="s">
        <v>898</v>
      </c>
      <c r="Q87" s="433" t="s">
        <v>895</v>
      </c>
      <c r="R87" s="370" t="s">
        <v>896</v>
      </c>
      <c r="S87" s="370" t="s">
        <v>899</v>
      </c>
      <c r="T87" s="389" t="s">
        <v>900</v>
      </c>
      <c r="V87" s="586"/>
      <c r="W87" s="1026" t="s">
        <v>898</v>
      </c>
      <c r="X87" s="433" t="s">
        <v>895</v>
      </c>
      <c r="Y87" s="370" t="s">
        <v>896</v>
      </c>
      <c r="Z87" s="370" t="s">
        <v>899</v>
      </c>
      <c r="AA87" s="389" t="s">
        <v>900</v>
      </c>
      <c r="AC87" s="586"/>
      <c r="AD87" s="1026" t="s">
        <v>898</v>
      </c>
      <c r="AE87" s="433" t="s">
        <v>895</v>
      </c>
      <c r="AF87" s="370" t="s">
        <v>896</v>
      </c>
      <c r="AG87" s="370" t="s">
        <v>899</v>
      </c>
      <c r="AH87" s="389" t="s">
        <v>900</v>
      </c>
      <c r="AJ87" s="586"/>
      <c r="AK87" s="1026" t="s">
        <v>898</v>
      </c>
      <c r="AL87" s="433" t="s">
        <v>895</v>
      </c>
      <c r="AM87" s="370" t="s">
        <v>896</v>
      </c>
      <c r="AN87" s="370" t="s">
        <v>899</v>
      </c>
      <c r="AO87" s="389" t="s">
        <v>900</v>
      </c>
      <c r="AQ87" s="586"/>
      <c r="AR87" s="1026" t="s">
        <v>898</v>
      </c>
      <c r="AS87" s="433" t="s">
        <v>895</v>
      </c>
      <c r="AT87" s="370" t="s">
        <v>896</v>
      </c>
      <c r="AU87" s="370" t="s">
        <v>899</v>
      </c>
      <c r="AV87" s="389" t="s">
        <v>900</v>
      </c>
      <c r="AX87" s="586"/>
      <c r="AY87" s="1026" t="s">
        <v>898</v>
      </c>
      <c r="AZ87" s="433" t="s">
        <v>895</v>
      </c>
      <c r="BA87" s="370" t="s">
        <v>896</v>
      </c>
      <c r="BB87" s="370" t="s">
        <v>899</v>
      </c>
      <c r="BC87" s="389" t="s">
        <v>900</v>
      </c>
      <c r="BE87" s="586"/>
      <c r="BF87" s="1026" t="s">
        <v>898</v>
      </c>
      <c r="BG87" s="433" t="s">
        <v>895</v>
      </c>
      <c r="BH87" s="370" t="s">
        <v>896</v>
      </c>
      <c r="BI87" s="370" t="s">
        <v>899</v>
      </c>
      <c r="BJ87" s="389" t="s">
        <v>900</v>
      </c>
      <c r="BL87" s="586"/>
      <c r="BM87" s="1026" t="s">
        <v>898</v>
      </c>
      <c r="BN87" s="433" t="s">
        <v>895</v>
      </c>
      <c r="BO87" s="370" t="s">
        <v>896</v>
      </c>
      <c r="BP87" s="370" t="s">
        <v>899</v>
      </c>
      <c r="BQ87" s="389" t="s">
        <v>900</v>
      </c>
      <c r="BS87" s="586"/>
      <c r="BT87" s="1026" t="s">
        <v>898</v>
      </c>
      <c r="BU87" s="433" t="s">
        <v>895</v>
      </c>
      <c r="BV87" s="370" t="s">
        <v>896</v>
      </c>
      <c r="BW87" s="370" t="s">
        <v>899</v>
      </c>
      <c r="BX87" s="389" t="s">
        <v>900</v>
      </c>
      <c r="BZ87" s="586"/>
      <c r="CA87" s="1026" t="s">
        <v>898</v>
      </c>
      <c r="CB87" s="433" t="s">
        <v>895</v>
      </c>
      <c r="CC87" s="370" t="s">
        <v>896</v>
      </c>
      <c r="CD87" s="370" t="s">
        <v>899</v>
      </c>
      <c r="CE87" s="389" t="s">
        <v>900</v>
      </c>
    </row>
    <row r="88" spans="1:83">
      <c r="A88" s="586"/>
      <c r="B88" s="1027"/>
      <c r="C88" s="431">
        <v>550</v>
      </c>
      <c r="D88" s="386">
        <v>0.5</v>
      </c>
      <c r="E88" s="386" t="s">
        <v>962</v>
      </c>
      <c r="F88" s="590" t="s">
        <v>338</v>
      </c>
      <c r="H88" s="586"/>
      <c r="I88" s="1027"/>
      <c r="J88" s="431"/>
      <c r="K88" s="386"/>
      <c r="L88" s="386"/>
      <c r="M88" s="590"/>
      <c r="O88" s="586"/>
      <c r="P88" s="1027"/>
      <c r="Q88" s="431"/>
      <c r="R88" s="386"/>
      <c r="S88" s="386"/>
      <c r="T88" s="590"/>
      <c r="V88" s="586"/>
      <c r="W88" s="1027"/>
      <c r="X88" s="431"/>
      <c r="Y88" s="386"/>
      <c r="Z88" s="386"/>
      <c r="AA88" s="590"/>
      <c r="AC88" s="586"/>
      <c r="AD88" s="1027"/>
      <c r="AE88" s="431"/>
      <c r="AF88" s="386"/>
      <c r="AG88" s="386"/>
      <c r="AH88" s="590"/>
      <c r="AJ88" s="586"/>
      <c r="AK88" s="1027"/>
      <c r="AL88" s="431"/>
      <c r="AM88" s="386"/>
      <c r="AN88" s="386"/>
      <c r="AO88" s="590"/>
      <c r="AQ88" s="586"/>
      <c r="AR88" s="1027"/>
      <c r="AS88" s="431"/>
      <c r="AT88" s="386"/>
      <c r="AU88" s="386"/>
      <c r="AV88" s="590"/>
      <c r="AX88" s="586"/>
      <c r="AY88" s="1027"/>
      <c r="AZ88" s="431"/>
      <c r="BA88" s="386"/>
      <c r="BB88" s="386"/>
      <c r="BC88" s="590"/>
      <c r="BE88" s="586"/>
      <c r="BF88" s="1027"/>
      <c r="BG88" s="431"/>
      <c r="BH88" s="386"/>
      <c r="BI88" s="386"/>
      <c r="BJ88" s="590"/>
      <c r="BL88" s="586"/>
      <c r="BM88" s="1027"/>
      <c r="BN88" s="431"/>
      <c r="BO88" s="386"/>
      <c r="BP88" s="386"/>
      <c r="BQ88" s="590"/>
      <c r="BS88" s="586"/>
      <c r="BT88" s="1027"/>
      <c r="BU88" s="431"/>
      <c r="BV88" s="386"/>
      <c r="BW88" s="386"/>
      <c r="BX88" s="590"/>
      <c r="BZ88" s="586"/>
      <c r="CA88" s="1027"/>
      <c r="CB88" s="431"/>
      <c r="CC88" s="386"/>
      <c r="CD88" s="386"/>
      <c r="CE88" s="590"/>
    </row>
    <row r="89" spans="1:83" ht="36">
      <c r="A89" s="586"/>
      <c r="B89" s="1027"/>
      <c r="C89" s="433" t="s">
        <v>895</v>
      </c>
      <c r="D89" s="370" t="s">
        <v>896</v>
      </c>
      <c r="E89" s="370" t="s">
        <v>899</v>
      </c>
      <c r="F89" s="389" t="s">
        <v>900</v>
      </c>
      <c r="G89" s="474"/>
      <c r="H89" s="586"/>
      <c r="I89" s="1027"/>
      <c r="J89" s="433" t="s">
        <v>895</v>
      </c>
      <c r="K89" s="370" t="s">
        <v>896</v>
      </c>
      <c r="L89" s="370" t="s">
        <v>899</v>
      </c>
      <c r="M89" s="389" t="s">
        <v>900</v>
      </c>
      <c r="O89" s="586"/>
      <c r="P89" s="1027"/>
      <c r="Q89" s="433" t="s">
        <v>895</v>
      </c>
      <c r="R89" s="370" t="s">
        <v>896</v>
      </c>
      <c r="S89" s="370" t="s">
        <v>899</v>
      </c>
      <c r="T89" s="389" t="s">
        <v>900</v>
      </c>
      <c r="V89" s="586"/>
      <c r="W89" s="1027"/>
      <c r="X89" s="433" t="s">
        <v>895</v>
      </c>
      <c r="Y89" s="370" t="s">
        <v>896</v>
      </c>
      <c r="Z89" s="370" t="s">
        <v>899</v>
      </c>
      <c r="AA89" s="389" t="s">
        <v>900</v>
      </c>
      <c r="AC89" s="586"/>
      <c r="AD89" s="1027"/>
      <c r="AE89" s="433" t="s">
        <v>895</v>
      </c>
      <c r="AF89" s="370" t="s">
        <v>896</v>
      </c>
      <c r="AG89" s="370" t="s">
        <v>899</v>
      </c>
      <c r="AH89" s="389" t="s">
        <v>900</v>
      </c>
      <c r="AJ89" s="586"/>
      <c r="AK89" s="1027"/>
      <c r="AL89" s="433" t="s">
        <v>895</v>
      </c>
      <c r="AM89" s="370" t="s">
        <v>896</v>
      </c>
      <c r="AN89" s="370" t="s">
        <v>899</v>
      </c>
      <c r="AO89" s="389" t="s">
        <v>900</v>
      </c>
      <c r="AQ89" s="586"/>
      <c r="AR89" s="1027"/>
      <c r="AS89" s="433" t="s">
        <v>895</v>
      </c>
      <c r="AT89" s="370" t="s">
        <v>896</v>
      </c>
      <c r="AU89" s="370" t="s">
        <v>899</v>
      </c>
      <c r="AV89" s="389" t="s">
        <v>900</v>
      </c>
      <c r="AX89" s="586"/>
      <c r="AY89" s="1027"/>
      <c r="AZ89" s="433" t="s">
        <v>895</v>
      </c>
      <c r="BA89" s="370" t="s">
        <v>896</v>
      </c>
      <c r="BB89" s="370" t="s">
        <v>899</v>
      </c>
      <c r="BC89" s="389" t="s">
        <v>900</v>
      </c>
      <c r="BE89" s="586"/>
      <c r="BF89" s="1027"/>
      <c r="BG89" s="433" t="s">
        <v>895</v>
      </c>
      <c r="BH89" s="370" t="s">
        <v>896</v>
      </c>
      <c r="BI89" s="370" t="s">
        <v>899</v>
      </c>
      <c r="BJ89" s="389" t="s">
        <v>900</v>
      </c>
      <c r="BL89" s="586"/>
      <c r="BM89" s="1027"/>
      <c r="BN89" s="433" t="s">
        <v>895</v>
      </c>
      <c r="BO89" s="370" t="s">
        <v>896</v>
      </c>
      <c r="BP89" s="370" t="s">
        <v>899</v>
      </c>
      <c r="BQ89" s="389" t="s">
        <v>900</v>
      </c>
      <c r="BS89" s="586"/>
      <c r="BT89" s="1027"/>
      <c r="BU89" s="433" t="s">
        <v>895</v>
      </c>
      <c r="BV89" s="370" t="s">
        <v>896</v>
      </c>
      <c r="BW89" s="370" t="s">
        <v>899</v>
      </c>
      <c r="BX89" s="389" t="s">
        <v>900</v>
      </c>
      <c r="BZ89" s="586"/>
      <c r="CA89" s="1027"/>
      <c r="CB89" s="433" t="s">
        <v>895</v>
      </c>
      <c r="CC89" s="370" t="s">
        <v>896</v>
      </c>
      <c r="CD89" s="370" t="s">
        <v>899</v>
      </c>
      <c r="CE89" s="389" t="s">
        <v>900</v>
      </c>
    </row>
    <row r="90" spans="1:83" ht="39" customHeight="1">
      <c r="A90" s="586"/>
      <c r="B90" s="1027"/>
      <c r="C90" s="431"/>
      <c r="D90" s="386"/>
      <c r="E90" s="416"/>
      <c r="F90" s="591"/>
      <c r="G90" s="478"/>
      <c r="H90" s="586"/>
      <c r="I90" s="1027"/>
      <c r="J90" s="431"/>
      <c r="K90" s="386"/>
      <c r="L90" s="416"/>
      <c r="M90" s="591"/>
      <c r="O90" s="586"/>
      <c r="P90" s="1027"/>
      <c r="Q90" s="431"/>
      <c r="R90" s="386"/>
      <c r="S90" s="416"/>
      <c r="T90" s="591"/>
      <c r="V90" s="586"/>
      <c r="W90" s="1027"/>
      <c r="X90" s="431"/>
      <c r="Y90" s="386"/>
      <c r="Z90" s="416"/>
      <c r="AA90" s="591"/>
      <c r="AC90" s="586"/>
      <c r="AD90" s="1027"/>
      <c r="AE90" s="431"/>
      <c r="AF90" s="386"/>
      <c r="AG90" s="416"/>
      <c r="AH90" s="591"/>
      <c r="AJ90" s="586"/>
      <c r="AK90" s="1027"/>
      <c r="AL90" s="431"/>
      <c r="AM90" s="386"/>
      <c r="AN90" s="416"/>
      <c r="AO90" s="591"/>
      <c r="AQ90" s="586"/>
      <c r="AR90" s="1027"/>
      <c r="AS90" s="431"/>
      <c r="AT90" s="386"/>
      <c r="AU90" s="416"/>
      <c r="AV90" s="591"/>
      <c r="AX90" s="586"/>
      <c r="AY90" s="1027"/>
      <c r="AZ90" s="431"/>
      <c r="BA90" s="386"/>
      <c r="BB90" s="416"/>
      <c r="BC90" s="591"/>
      <c r="BE90" s="586"/>
      <c r="BF90" s="1027"/>
      <c r="BG90" s="431"/>
      <c r="BH90" s="386"/>
      <c r="BI90" s="416"/>
      <c r="BJ90" s="591"/>
      <c r="BL90" s="586"/>
      <c r="BM90" s="1027"/>
      <c r="BN90" s="431"/>
      <c r="BO90" s="386"/>
      <c r="BP90" s="416"/>
      <c r="BQ90" s="591"/>
      <c r="BS90" s="586"/>
      <c r="BT90" s="1027"/>
      <c r="BU90" s="431"/>
      <c r="BV90" s="386"/>
      <c r="BW90" s="416"/>
      <c r="BX90" s="591"/>
      <c r="BZ90" s="586"/>
      <c r="CA90" s="1027"/>
      <c r="CB90" s="431"/>
      <c r="CC90" s="386"/>
      <c r="CD90" s="416"/>
      <c r="CE90" s="591"/>
    </row>
    <row r="91" spans="1:83" ht="36">
      <c r="A91" s="586"/>
      <c r="B91" s="1027"/>
      <c r="C91" s="433" t="s">
        <v>895</v>
      </c>
      <c r="D91" s="370" t="s">
        <v>896</v>
      </c>
      <c r="E91" s="370" t="s">
        <v>899</v>
      </c>
      <c r="F91" s="389" t="s">
        <v>900</v>
      </c>
      <c r="G91" s="494"/>
      <c r="H91" s="586"/>
      <c r="I91" s="1027"/>
      <c r="J91" s="433" t="s">
        <v>895</v>
      </c>
      <c r="K91" s="370" t="s">
        <v>896</v>
      </c>
      <c r="L91" s="370" t="s">
        <v>899</v>
      </c>
      <c r="M91" s="389" t="s">
        <v>900</v>
      </c>
      <c r="O91" s="586"/>
      <c r="P91" s="1027"/>
      <c r="Q91" s="433" t="s">
        <v>895</v>
      </c>
      <c r="R91" s="370" t="s">
        <v>896</v>
      </c>
      <c r="S91" s="370" t="s">
        <v>899</v>
      </c>
      <c r="T91" s="389" t="s">
        <v>900</v>
      </c>
      <c r="V91" s="586"/>
      <c r="W91" s="1027"/>
      <c r="X91" s="433" t="s">
        <v>895</v>
      </c>
      <c r="Y91" s="370" t="s">
        <v>896</v>
      </c>
      <c r="Z91" s="370" t="s">
        <v>899</v>
      </c>
      <c r="AA91" s="389" t="s">
        <v>900</v>
      </c>
      <c r="AC91" s="586"/>
      <c r="AD91" s="1027"/>
      <c r="AE91" s="433" t="s">
        <v>895</v>
      </c>
      <c r="AF91" s="370" t="s">
        <v>896</v>
      </c>
      <c r="AG91" s="370" t="s">
        <v>899</v>
      </c>
      <c r="AH91" s="389" t="s">
        <v>900</v>
      </c>
      <c r="AJ91" s="586"/>
      <c r="AK91" s="1027"/>
      <c r="AL91" s="433" t="s">
        <v>895</v>
      </c>
      <c r="AM91" s="370" t="s">
        <v>896</v>
      </c>
      <c r="AN91" s="370" t="s">
        <v>899</v>
      </c>
      <c r="AO91" s="389" t="s">
        <v>900</v>
      </c>
      <c r="AQ91" s="586"/>
      <c r="AR91" s="1027"/>
      <c r="AS91" s="433" t="s">
        <v>895</v>
      </c>
      <c r="AT91" s="370" t="s">
        <v>896</v>
      </c>
      <c r="AU91" s="370" t="s">
        <v>899</v>
      </c>
      <c r="AV91" s="389" t="s">
        <v>900</v>
      </c>
      <c r="AX91" s="586"/>
      <c r="AY91" s="1027"/>
      <c r="AZ91" s="433" t="s">
        <v>895</v>
      </c>
      <c r="BA91" s="370" t="s">
        <v>896</v>
      </c>
      <c r="BB91" s="370" t="s">
        <v>899</v>
      </c>
      <c r="BC91" s="389" t="s">
        <v>900</v>
      </c>
      <c r="BE91" s="586"/>
      <c r="BF91" s="1027"/>
      <c r="BG91" s="433" t="s">
        <v>895</v>
      </c>
      <c r="BH91" s="370" t="s">
        <v>896</v>
      </c>
      <c r="BI91" s="370" t="s">
        <v>899</v>
      </c>
      <c r="BJ91" s="389" t="s">
        <v>900</v>
      </c>
      <c r="BL91" s="586"/>
      <c r="BM91" s="1027"/>
      <c r="BN91" s="433" t="s">
        <v>895</v>
      </c>
      <c r="BO91" s="370" t="s">
        <v>896</v>
      </c>
      <c r="BP91" s="370" t="s">
        <v>899</v>
      </c>
      <c r="BQ91" s="389" t="s">
        <v>900</v>
      </c>
      <c r="BS91" s="586"/>
      <c r="BT91" s="1027"/>
      <c r="BU91" s="433" t="s">
        <v>895</v>
      </c>
      <c r="BV91" s="370" t="s">
        <v>896</v>
      </c>
      <c r="BW91" s="370" t="s">
        <v>899</v>
      </c>
      <c r="BX91" s="389" t="s">
        <v>900</v>
      </c>
      <c r="BZ91" s="586"/>
      <c r="CA91" s="1027"/>
      <c r="CB91" s="433" t="s">
        <v>895</v>
      </c>
      <c r="CC91" s="370" t="s">
        <v>896</v>
      </c>
      <c r="CD91" s="370" t="s">
        <v>899</v>
      </c>
      <c r="CE91" s="389" t="s">
        <v>900</v>
      </c>
    </row>
    <row r="92" spans="1:83">
      <c r="A92" s="586"/>
      <c r="B92" s="1027"/>
      <c r="C92" s="431"/>
      <c r="D92" s="386"/>
      <c r="E92" s="416"/>
      <c r="F92" s="591"/>
      <c r="G92" s="480"/>
      <c r="H92" s="586"/>
      <c r="I92" s="1027"/>
      <c r="J92" s="431"/>
      <c r="K92" s="386"/>
      <c r="L92" s="416"/>
      <c r="M92" s="591"/>
      <c r="O92" s="586"/>
      <c r="P92" s="1027"/>
      <c r="Q92" s="431"/>
      <c r="R92" s="386"/>
      <c r="S92" s="416"/>
      <c r="T92" s="591"/>
      <c r="V92" s="586"/>
      <c r="W92" s="1027"/>
      <c r="X92" s="431"/>
      <c r="Y92" s="386"/>
      <c r="Z92" s="416"/>
      <c r="AA92" s="591"/>
      <c r="AC92" s="586"/>
      <c r="AD92" s="1027"/>
      <c r="AE92" s="431"/>
      <c r="AF92" s="386"/>
      <c r="AG92" s="416"/>
      <c r="AH92" s="591"/>
      <c r="AJ92" s="586"/>
      <c r="AK92" s="1027"/>
      <c r="AL92" s="431"/>
      <c r="AM92" s="386"/>
      <c r="AN92" s="416"/>
      <c r="AO92" s="591"/>
      <c r="AQ92" s="586"/>
      <c r="AR92" s="1027"/>
      <c r="AS92" s="431"/>
      <c r="AT92" s="386"/>
      <c r="AU92" s="416"/>
      <c r="AV92" s="591"/>
      <c r="AX92" s="586"/>
      <c r="AY92" s="1027"/>
      <c r="AZ92" s="431"/>
      <c r="BA92" s="386"/>
      <c r="BB92" s="416"/>
      <c r="BC92" s="591"/>
      <c r="BE92" s="586"/>
      <c r="BF92" s="1027"/>
      <c r="BG92" s="431"/>
      <c r="BH92" s="386"/>
      <c r="BI92" s="416"/>
      <c r="BJ92" s="591"/>
      <c r="BL92" s="586"/>
      <c r="BM92" s="1027"/>
      <c r="BN92" s="431"/>
      <c r="BO92" s="386"/>
      <c r="BP92" s="416"/>
      <c r="BQ92" s="591"/>
      <c r="BS92" s="586"/>
      <c r="BT92" s="1027"/>
      <c r="BU92" s="431"/>
      <c r="BV92" s="386"/>
      <c r="BW92" s="416"/>
      <c r="BX92" s="591"/>
      <c r="BZ92" s="586"/>
      <c r="CA92" s="1027"/>
      <c r="CB92" s="431"/>
      <c r="CC92" s="386"/>
      <c r="CD92" s="416"/>
      <c r="CE92" s="591"/>
    </row>
    <row r="93" spans="1:83" ht="36">
      <c r="A93" s="586"/>
      <c r="B93" s="1027"/>
      <c r="C93" s="433" t="s">
        <v>895</v>
      </c>
      <c r="D93" s="370" t="s">
        <v>896</v>
      </c>
      <c r="E93" s="370" t="s">
        <v>899</v>
      </c>
      <c r="F93" s="389" t="s">
        <v>900</v>
      </c>
      <c r="G93" s="493"/>
      <c r="H93" s="586"/>
      <c r="I93" s="1027"/>
      <c r="J93" s="433" t="s">
        <v>895</v>
      </c>
      <c r="K93" s="370" t="s">
        <v>896</v>
      </c>
      <c r="L93" s="370" t="s">
        <v>899</v>
      </c>
      <c r="M93" s="389" t="s">
        <v>900</v>
      </c>
      <c r="O93" s="586"/>
      <c r="P93" s="1027"/>
      <c r="Q93" s="433" t="s">
        <v>895</v>
      </c>
      <c r="R93" s="370" t="s">
        <v>896</v>
      </c>
      <c r="S93" s="370" t="s">
        <v>899</v>
      </c>
      <c r="T93" s="389" t="s">
        <v>900</v>
      </c>
      <c r="V93" s="586"/>
      <c r="W93" s="1027"/>
      <c r="X93" s="433" t="s">
        <v>895</v>
      </c>
      <c r="Y93" s="370" t="s">
        <v>896</v>
      </c>
      <c r="Z93" s="370" t="s">
        <v>899</v>
      </c>
      <c r="AA93" s="389" t="s">
        <v>900</v>
      </c>
      <c r="AC93" s="586"/>
      <c r="AD93" s="1027"/>
      <c r="AE93" s="433" t="s">
        <v>895</v>
      </c>
      <c r="AF93" s="370" t="s">
        <v>896</v>
      </c>
      <c r="AG93" s="370" t="s">
        <v>899</v>
      </c>
      <c r="AH93" s="389" t="s">
        <v>900</v>
      </c>
      <c r="AJ93" s="586"/>
      <c r="AK93" s="1027"/>
      <c r="AL93" s="433" t="s">
        <v>895</v>
      </c>
      <c r="AM93" s="370" t="s">
        <v>896</v>
      </c>
      <c r="AN93" s="370" t="s">
        <v>899</v>
      </c>
      <c r="AO93" s="389" t="s">
        <v>900</v>
      </c>
      <c r="AQ93" s="586"/>
      <c r="AR93" s="1027"/>
      <c r="AS93" s="433" t="s">
        <v>895</v>
      </c>
      <c r="AT93" s="370" t="s">
        <v>896</v>
      </c>
      <c r="AU93" s="370" t="s">
        <v>899</v>
      </c>
      <c r="AV93" s="389" t="s">
        <v>900</v>
      </c>
      <c r="AX93" s="586"/>
      <c r="AY93" s="1027"/>
      <c r="AZ93" s="433" t="s">
        <v>895</v>
      </c>
      <c r="BA93" s="370" t="s">
        <v>896</v>
      </c>
      <c r="BB93" s="370" t="s">
        <v>899</v>
      </c>
      <c r="BC93" s="389" t="s">
        <v>900</v>
      </c>
      <c r="BE93" s="586"/>
      <c r="BF93" s="1027"/>
      <c r="BG93" s="433" t="s">
        <v>895</v>
      </c>
      <c r="BH93" s="370" t="s">
        <v>896</v>
      </c>
      <c r="BI93" s="370" t="s">
        <v>899</v>
      </c>
      <c r="BJ93" s="389" t="s">
        <v>900</v>
      </c>
      <c r="BL93" s="586"/>
      <c r="BM93" s="1027"/>
      <c r="BN93" s="433" t="s">
        <v>895</v>
      </c>
      <c r="BO93" s="370" t="s">
        <v>896</v>
      </c>
      <c r="BP93" s="370" t="s">
        <v>899</v>
      </c>
      <c r="BQ93" s="389" t="s">
        <v>900</v>
      </c>
      <c r="BS93" s="586"/>
      <c r="BT93" s="1027"/>
      <c r="BU93" s="433" t="s">
        <v>895</v>
      </c>
      <c r="BV93" s="370" t="s">
        <v>896</v>
      </c>
      <c r="BW93" s="370" t="s">
        <v>899</v>
      </c>
      <c r="BX93" s="389" t="s">
        <v>900</v>
      </c>
      <c r="BZ93" s="586"/>
      <c r="CA93" s="1027"/>
      <c r="CB93" s="433" t="s">
        <v>895</v>
      </c>
      <c r="CC93" s="370" t="s">
        <v>896</v>
      </c>
      <c r="CD93" s="370" t="s">
        <v>899</v>
      </c>
      <c r="CE93" s="389" t="s">
        <v>900</v>
      </c>
    </row>
    <row r="94" spans="1:83">
      <c r="A94" s="587"/>
      <c r="B94" s="1028"/>
      <c r="C94" s="431"/>
      <c r="D94" s="386"/>
      <c r="E94" s="416"/>
      <c r="F94" s="591"/>
      <c r="G94" s="480"/>
      <c r="H94" s="587"/>
      <c r="I94" s="1028"/>
      <c r="J94" s="431"/>
      <c r="K94" s="386"/>
      <c r="L94" s="416"/>
      <c r="M94" s="591"/>
      <c r="O94" s="587"/>
      <c r="P94" s="1028"/>
      <c r="Q94" s="431"/>
      <c r="R94" s="386"/>
      <c r="S94" s="416"/>
      <c r="T94" s="591"/>
      <c r="V94" s="587"/>
      <c r="W94" s="1028"/>
      <c r="X94" s="431"/>
      <c r="Y94" s="386"/>
      <c r="Z94" s="416"/>
      <c r="AA94" s="591"/>
      <c r="AC94" s="587"/>
      <c r="AD94" s="1028"/>
      <c r="AE94" s="431"/>
      <c r="AF94" s="386"/>
      <c r="AG94" s="416"/>
      <c r="AH94" s="591"/>
      <c r="AJ94" s="587"/>
      <c r="AK94" s="1028"/>
      <c r="AL94" s="431"/>
      <c r="AM94" s="386"/>
      <c r="AN94" s="416"/>
      <c r="AO94" s="591"/>
      <c r="AQ94" s="587"/>
      <c r="AR94" s="1028"/>
      <c r="AS94" s="431"/>
      <c r="AT94" s="386"/>
      <c r="AU94" s="416"/>
      <c r="AV94" s="591"/>
      <c r="AX94" s="587"/>
      <c r="AY94" s="1028"/>
      <c r="AZ94" s="431"/>
      <c r="BA94" s="386"/>
      <c r="BB94" s="416"/>
      <c r="BC94" s="591"/>
      <c r="BE94" s="587"/>
      <c r="BF94" s="1028"/>
      <c r="BG94" s="431"/>
      <c r="BH94" s="386"/>
      <c r="BI94" s="416"/>
      <c r="BJ94" s="591"/>
      <c r="BL94" s="587"/>
      <c r="BM94" s="1028"/>
      <c r="BN94" s="431"/>
      <c r="BO94" s="386"/>
      <c r="BP94" s="416"/>
      <c r="BQ94" s="591"/>
      <c r="BS94" s="587"/>
      <c r="BT94" s="1028"/>
      <c r="BU94" s="431"/>
      <c r="BV94" s="386"/>
      <c r="BW94" s="416"/>
      <c r="BX94" s="591"/>
      <c r="BZ94" s="587"/>
      <c r="CA94" s="1028"/>
      <c r="CB94" s="431"/>
      <c r="CC94" s="386"/>
      <c r="CD94" s="416"/>
      <c r="CE94" s="591"/>
    </row>
    <row r="95" spans="1:83" ht="53.1" customHeight="1">
      <c r="A95" s="1141" t="s">
        <v>901</v>
      </c>
      <c r="B95" s="793" t="s">
        <v>902</v>
      </c>
      <c r="C95" s="436" t="s">
        <v>903</v>
      </c>
      <c r="D95" s="434" t="s">
        <v>904</v>
      </c>
      <c r="E95" s="434" t="s">
        <v>296</v>
      </c>
      <c r="F95" s="435" t="s">
        <v>905</v>
      </c>
      <c r="G95" s="493"/>
      <c r="H95" s="1141" t="s">
        <v>901</v>
      </c>
      <c r="I95" s="793" t="s">
        <v>902</v>
      </c>
      <c r="J95" s="436" t="s">
        <v>903</v>
      </c>
      <c r="K95" s="434" t="s">
        <v>904</v>
      </c>
      <c r="L95" s="434" t="s">
        <v>296</v>
      </c>
      <c r="M95" s="435" t="s">
        <v>905</v>
      </c>
      <c r="O95" s="1141" t="s">
        <v>901</v>
      </c>
      <c r="P95" s="793" t="s">
        <v>902</v>
      </c>
      <c r="Q95" s="436" t="s">
        <v>903</v>
      </c>
      <c r="R95" s="434" t="s">
        <v>904</v>
      </c>
      <c r="S95" s="434" t="s">
        <v>296</v>
      </c>
      <c r="T95" s="435" t="s">
        <v>905</v>
      </c>
      <c r="V95" s="1141" t="s">
        <v>901</v>
      </c>
      <c r="W95" s="793" t="s">
        <v>902</v>
      </c>
      <c r="X95" s="436" t="s">
        <v>903</v>
      </c>
      <c r="Y95" s="434" t="s">
        <v>904</v>
      </c>
      <c r="Z95" s="434" t="s">
        <v>296</v>
      </c>
      <c r="AA95" s="435" t="s">
        <v>905</v>
      </c>
      <c r="AC95" s="1141" t="s">
        <v>901</v>
      </c>
      <c r="AD95" s="793" t="s">
        <v>902</v>
      </c>
      <c r="AE95" s="436" t="s">
        <v>903</v>
      </c>
      <c r="AF95" s="434" t="s">
        <v>904</v>
      </c>
      <c r="AG95" s="434" t="s">
        <v>296</v>
      </c>
      <c r="AH95" s="435" t="s">
        <v>905</v>
      </c>
      <c r="AJ95" s="1141" t="s">
        <v>901</v>
      </c>
      <c r="AK95" s="793" t="s">
        <v>902</v>
      </c>
      <c r="AL95" s="436" t="s">
        <v>903</v>
      </c>
      <c r="AM95" s="434" t="s">
        <v>904</v>
      </c>
      <c r="AN95" s="434" t="s">
        <v>296</v>
      </c>
      <c r="AO95" s="435" t="s">
        <v>905</v>
      </c>
      <c r="AQ95" s="1141" t="s">
        <v>901</v>
      </c>
      <c r="AR95" s="793" t="s">
        <v>902</v>
      </c>
      <c r="AS95" s="436" t="s">
        <v>903</v>
      </c>
      <c r="AT95" s="434" t="s">
        <v>904</v>
      </c>
      <c r="AU95" s="434" t="s">
        <v>296</v>
      </c>
      <c r="AV95" s="435" t="s">
        <v>905</v>
      </c>
      <c r="AX95" s="1141" t="s">
        <v>901</v>
      </c>
      <c r="AY95" s="793" t="s">
        <v>902</v>
      </c>
      <c r="AZ95" s="436" t="s">
        <v>903</v>
      </c>
      <c r="BA95" s="434" t="s">
        <v>904</v>
      </c>
      <c r="BB95" s="434" t="s">
        <v>296</v>
      </c>
      <c r="BC95" s="435" t="s">
        <v>905</v>
      </c>
      <c r="BE95" s="1141" t="s">
        <v>901</v>
      </c>
      <c r="BF95" s="793" t="s">
        <v>902</v>
      </c>
      <c r="BG95" s="436" t="s">
        <v>903</v>
      </c>
      <c r="BH95" s="434" t="s">
        <v>904</v>
      </c>
      <c r="BI95" s="434" t="s">
        <v>296</v>
      </c>
      <c r="BJ95" s="435" t="s">
        <v>905</v>
      </c>
      <c r="BL95" s="1141" t="s">
        <v>901</v>
      </c>
      <c r="BM95" s="793" t="s">
        <v>902</v>
      </c>
      <c r="BN95" s="436" t="s">
        <v>903</v>
      </c>
      <c r="BO95" s="434" t="s">
        <v>904</v>
      </c>
      <c r="BP95" s="434" t="s">
        <v>296</v>
      </c>
      <c r="BQ95" s="435" t="s">
        <v>905</v>
      </c>
      <c r="BS95" s="1141" t="s">
        <v>901</v>
      </c>
      <c r="BT95" s="793" t="s">
        <v>902</v>
      </c>
      <c r="BU95" s="436" t="s">
        <v>903</v>
      </c>
      <c r="BV95" s="434" t="s">
        <v>904</v>
      </c>
      <c r="BW95" s="434" t="s">
        <v>296</v>
      </c>
      <c r="BX95" s="435" t="s">
        <v>905</v>
      </c>
      <c r="BZ95" s="1141" t="s">
        <v>901</v>
      </c>
      <c r="CA95" s="793" t="s">
        <v>902</v>
      </c>
      <c r="CB95" s="436" t="s">
        <v>903</v>
      </c>
      <c r="CC95" s="434" t="s">
        <v>904</v>
      </c>
      <c r="CD95" s="434" t="s">
        <v>296</v>
      </c>
      <c r="CE95" s="435" t="s">
        <v>905</v>
      </c>
    </row>
    <row r="96" spans="1:83">
      <c r="A96" s="1124"/>
      <c r="B96" s="793"/>
      <c r="C96" s="419">
        <v>1</v>
      </c>
      <c r="D96" s="419" t="s">
        <v>343</v>
      </c>
      <c r="E96" s="419" t="s">
        <v>390</v>
      </c>
      <c r="F96" s="441" t="s">
        <v>963</v>
      </c>
      <c r="G96" s="480"/>
      <c r="H96" s="1124"/>
      <c r="I96" s="793"/>
      <c r="J96" s="419"/>
      <c r="K96" s="419"/>
      <c r="L96" s="419"/>
      <c r="M96" s="441"/>
      <c r="O96" s="1124"/>
      <c r="P96" s="793"/>
      <c r="Q96" s="419"/>
      <c r="R96" s="419"/>
      <c r="S96" s="419"/>
      <c r="T96" s="441"/>
      <c r="V96" s="1124"/>
      <c r="W96" s="793"/>
      <c r="X96" s="419"/>
      <c r="Y96" s="419"/>
      <c r="Z96" s="419"/>
      <c r="AA96" s="441"/>
      <c r="AC96" s="1124"/>
      <c r="AD96" s="793"/>
      <c r="AE96" s="419"/>
      <c r="AF96" s="419"/>
      <c r="AG96" s="419"/>
      <c r="AH96" s="441"/>
      <c r="AJ96" s="1124"/>
      <c r="AK96" s="793"/>
      <c r="AL96" s="419"/>
      <c r="AM96" s="419"/>
      <c r="AN96" s="419"/>
      <c r="AO96" s="441"/>
      <c r="AQ96" s="1124"/>
      <c r="AR96" s="793"/>
      <c r="AS96" s="419"/>
      <c r="AT96" s="419"/>
      <c r="AU96" s="419"/>
      <c r="AV96" s="441"/>
      <c r="AX96" s="1124"/>
      <c r="AY96" s="793"/>
      <c r="AZ96" s="419"/>
      <c r="BA96" s="419"/>
      <c r="BB96" s="419"/>
      <c r="BC96" s="441"/>
      <c r="BE96" s="1124"/>
      <c r="BF96" s="793"/>
      <c r="BG96" s="419"/>
      <c r="BH96" s="419"/>
      <c r="BI96" s="419"/>
      <c r="BJ96" s="441"/>
      <c r="BL96" s="1124"/>
      <c r="BM96" s="793"/>
      <c r="BN96" s="419"/>
      <c r="BO96" s="419"/>
      <c r="BP96" s="419"/>
      <c r="BQ96" s="441"/>
      <c r="BS96" s="1124"/>
      <c r="BT96" s="793"/>
      <c r="BU96" s="419"/>
      <c r="BV96" s="419"/>
      <c r="BW96" s="419"/>
      <c r="BX96" s="441"/>
      <c r="BZ96" s="1124"/>
      <c r="CA96" s="793"/>
      <c r="CB96" s="419"/>
      <c r="CC96" s="419"/>
      <c r="CD96" s="419"/>
      <c r="CE96" s="441"/>
    </row>
    <row r="97" spans="1:83" ht="36">
      <c r="A97" s="1124"/>
      <c r="B97" s="954" t="s">
        <v>906</v>
      </c>
      <c r="C97" s="370" t="s">
        <v>907</v>
      </c>
      <c r="D97" s="388" t="s">
        <v>908</v>
      </c>
      <c r="E97" s="384"/>
      <c r="F97" s="371" t="s">
        <v>909</v>
      </c>
      <c r="G97" s="493"/>
      <c r="H97" s="1124"/>
      <c r="I97" s="954" t="s">
        <v>906</v>
      </c>
      <c r="J97" s="370" t="s">
        <v>907</v>
      </c>
      <c r="K97" s="388" t="s">
        <v>908</v>
      </c>
      <c r="L97" s="384"/>
      <c r="M97" s="371" t="s">
        <v>909</v>
      </c>
      <c r="O97" s="1124"/>
      <c r="P97" s="954" t="s">
        <v>906</v>
      </c>
      <c r="Q97" s="370" t="s">
        <v>907</v>
      </c>
      <c r="R97" s="388" t="s">
        <v>908</v>
      </c>
      <c r="S97" s="384"/>
      <c r="T97" s="371" t="s">
        <v>909</v>
      </c>
      <c r="V97" s="1124"/>
      <c r="W97" s="954" t="s">
        <v>906</v>
      </c>
      <c r="X97" s="370" t="s">
        <v>907</v>
      </c>
      <c r="Y97" s="388" t="s">
        <v>908</v>
      </c>
      <c r="Z97" s="384"/>
      <c r="AA97" s="371" t="s">
        <v>909</v>
      </c>
      <c r="AC97" s="1124"/>
      <c r="AD97" s="954" t="s">
        <v>906</v>
      </c>
      <c r="AE97" s="370" t="s">
        <v>907</v>
      </c>
      <c r="AF97" s="388" t="s">
        <v>908</v>
      </c>
      <c r="AG97" s="384"/>
      <c r="AH97" s="371" t="s">
        <v>909</v>
      </c>
      <c r="AJ97" s="1124"/>
      <c r="AK97" s="954" t="s">
        <v>906</v>
      </c>
      <c r="AL97" s="370" t="s">
        <v>907</v>
      </c>
      <c r="AM97" s="388" t="s">
        <v>908</v>
      </c>
      <c r="AN97" s="384"/>
      <c r="AO97" s="371" t="s">
        <v>909</v>
      </c>
      <c r="AQ97" s="1124"/>
      <c r="AR97" s="954" t="s">
        <v>906</v>
      </c>
      <c r="AS97" s="370" t="s">
        <v>907</v>
      </c>
      <c r="AT97" s="388" t="s">
        <v>908</v>
      </c>
      <c r="AU97" s="384"/>
      <c r="AV97" s="371" t="s">
        <v>909</v>
      </c>
      <c r="AX97" s="1124"/>
      <c r="AY97" s="954" t="s">
        <v>906</v>
      </c>
      <c r="AZ97" s="370" t="s">
        <v>907</v>
      </c>
      <c r="BA97" s="388" t="s">
        <v>908</v>
      </c>
      <c r="BB97" s="384"/>
      <c r="BC97" s="371" t="s">
        <v>909</v>
      </c>
      <c r="BE97" s="1124"/>
      <c r="BF97" s="954" t="s">
        <v>906</v>
      </c>
      <c r="BG97" s="370" t="s">
        <v>907</v>
      </c>
      <c r="BH97" s="388" t="s">
        <v>908</v>
      </c>
      <c r="BI97" s="384"/>
      <c r="BJ97" s="371" t="s">
        <v>909</v>
      </c>
      <c r="BL97" s="1124"/>
      <c r="BM97" s="954" t="s">
        <v>906</v>
      </c>
      <c r="BN97" s="370" t="s">
        <v>907</v>
      </c>
      <c r="BO97" s="388" t="s">
        <v>908</v>
      </c>
      <c r="BP97" s="384"/>
      <c r="BQ97" s="371" t="s">
        <v>909</v>
      </c>
      <c r="BS97" s="1124"/>
      <c r="BT97" s="954" t="s">
        <v>906</v>
      </c>
      <c r="BU97" s="370" t="s">
        <v>907</v>
      </c>
      <c r="BV97" s="388" t="s">
        <v>908</v>
      </c>
      <c r="BW97" s="384"/>
      <c r="BX97" s="371" t="s">
        <v>909</v>
      </c>
      <c r="BZ97" s="1124"/>
      <c r="CA97" s="954" t="s">
        <v>906</v>
      </c>
      <c r="CB97" s="370" t="s">
        <v>907</v>
      </c>
      <c r="CC97" s="388" t="s">
        <v>908</v>
      </c>
      <c r="CD97" s="384"/>
      <c r="CE97" s="371" t="s">
        <v>909</v>
      </c>
    </row>
    <row r="98" spans="1:83">
      <c r="A98" s="1124"/>
      <c r="B98" s="955"/>
      <c r="C98" s="438">
        <v>550</v>
      </c>
      <c r="D98" s="1024" t="s">
        <v>338</v>
      </c>
      <c r="E98" s="1025"/>
      <c r="F98" s="395" t="s">
        <v>964</v>
      </c>
      <c r="G98" s="480"/>
      <c r="H98" s="1124"/>
      <c r="I98" s="955"/>
      <c r="J98" s="438"/>
      <c r="K98" s="1024"/>
      <c r="L98" s="1025"/>
      <c r="M98" s="395"/>
      <c r="O98" s="1124"/>
      <c r="P98" s="955"/>
      <c r="Q98" s="438"/>
      <c r="R98" s="1024"/>
      <c r="S98" s="1025"/>
      <c r="T98" s="395"/>
      <c r="V98" s="1124"/>
      <c r="W98" s="955"/>
      <c r="X98" s="438"/>
      <c r="Y98" s="1024"/>
      <c r="Z98" s="1025"/>
      <c r="AA98" s="395"/>
      <c r="AC98" s="1124"/>
      <c r="AD98" s="955"/>
      <c r="AE98" s="438"/>
      <c r="AF98" s="1024"/>
      <c r="AG98" s="1025"/>
      <c r="AH98" s="395"/>
      <c r="AJ98" s="1124"/>
      <c r="AK98" s="955"/>
      <c r="AL98" s="438"/>
      <c r="AM98" s="1024"/>
      <c r="AN98" s="1025"/>
      <c r="AO98" s="395"/>
      <c r="AQ98" s="1124"/>
      <c r="AR98" s="955"/>
      <c r="AS98" s="438"/>
      <c r="AT98" s="1024"/>
      <c r="AU98" s="1025"/>
      <c r="AV98" s="395"/>
      <c r="AX98" s="1124"/>
      <c r="AY98" s="955"/>
      <c r="AZ98" s="438"/>
      <c r="BA98" s="1024"/>
      <c r="BB98" s="1025"/>
      <c r="BC98" s="395"/>
      <c r="BE98" s="1124"/>
      <c r="BF98" s="955"/>
      <c r="BG98" s="438"/>
      <c r="BH98" s="1024"/>
      <c r="BI98" s="1025"/>
      <c r="BJ98" s="395"/>
      <c r="BL98" s="1124"/>
      <c r="BM98" s="955"/>
      <c r="BN98" s="438"/>
      <c r="BO98" s="1024"/>
      <c r="BP98" s="1025"/>
      <c r="BQ98" s="395"/>
      <c r="BS98" s="1124"/>
      <c r="BT98" s="955"/>
      <c r="BU98" s="438"/>
      <c r="BV98" s="1024"/>
      <c r="BW98" s="1025"/>
      <c r="BX98" s="395"/>
      <c r="BZ98" s="1124"/>
      <c r="CA98" s="955"/>
      <c r="CB98" s="438"/>
      <c r="CC98" s="1024"/>
      <c r="CD98" s="1025"/>
      <c r="CE98" s="395"/>
    </row>
    <row r="99" spans="1:83" ht="36">
      <c r="A99" s="1124"/>
      <c r="B99" s="955"/>
      <c r="C99" s="370" t="s">
        <v>907</v>
      </c>
      <c r="D99" s="388" t="s">
        <v>908</v>
      </c>
      <c r="E99" s="384"/>
      <c r="F99" s="371" t="s">
        <v>909</v>
      </c>
      <c r="G99" s="493"/>
      <c r="H99" s="1124"/>
      <c r="I99" s="955"/>
      <c r="J99" s="370" t="s">
        <v>907</v>
      </c>
      <c r="K99" s="388" t="s">
        <v>908</v>
      </c>
      <c r="L99" s="384"/>
      <c r="M99" s="371" t="s">
        <v>909</v>
      </c>
      <c r="O99" s="1124"/>
      <c r="P99" s="955"/>
      <c r="Q99" s="370" t="s">
        <v>907</v>
      </c>
      <c r="R99" s="388" t="s">
        <v>908</v>
      </c>
      <c r="S99" s="384"/>
      <c r="T99" s="371" t="s">
        <v>909</v>
      </c>
      <c r="V99" s="1124"/>
      <c r="W99" s="955"/>
      <c r="X99" s="370" t="s">
        <v>907</v>
      </c>
      <c r="Y99" s="388" t="s">
        <v>908</v>
      </c>
      <c r="Z99" s="384"/>
      <c r="AA99" s="371" t="s">
        <v>909</v>
      </c>
      <c r="AC99" s="1124"/>
      <c r="AD99" s="955"/>
      <c r="AE99" s="370" t="s">
        <v>907</v>
      </c>
      <c r="AF99" s="388" t="s">
        <v>908</v>
      </c>
      <c r="AG99" s="384"/>
      <c r="AH99" s="371" t="s">
        <v>909</v>
      </c>
      <c r="AJ99" s="1124"/>
      <c r="AK99" s="955"/>
      <c r="AL99" s="370" t="s">
        <v>907</v>
      </c>
      <c r="AM99" s="388" t="s">
        <v>908</v>
      </c>
      <c r="AN99" s="384"/>
      <c r="AO99" s="371" t="s">
        <v>909</v>
      </c>
      <c r="AQ99" s="1124"/>
      <c r="AR99" s="955"/>
      <c r="AS99" s="370" t="s">
        <v>907</v>
      </c>
      <c r="AT99" s="388" t="s">
        <v>908</v>
      </c>
      <c r="AU99" s="384"/>
      <c r="AV99" s="371" t="s">
        <v>909</v>
      </c>
      <c r="AX99" s="1124"/>
      <c r="AY99" s="955"/>
      <c r="AZ99" s="370" t="s">
        <v>907</v>
      </c>
      <c r="BA99" s="388" t="s">
        <v>908</v>
      </c>
      <c r="BB99" s="384"/>
      <c r="BC99" s="371" t="s">
        <v>909</v>
      </c>
      <c r="BE99" s="1124"/>
      <c r="BF99" s="955"/>
      <c r="BG99" s="370" t="s">
        <v>907</v>
      </c>
      <c r="BH99" s="388" t="s">
        <v>908</v>
      </c>
      <c r="BI99" s="384"/>
      <c r="BJ99" s="371" t="s">
        <v>909</v>
      </c>
      <c r="BL99" s="1124"/>
      <c r="BM99" s="955"/>
      <c r="BN99" s="370" t="s">
        <v>907</v>
      </c>
      <c r="BO99" s="388" t="s">
        <v>908</v>
      </c>
      <c r="BP99" s="384"/>
      <c r="BQ99" s="371" t="s">
        <v>909</v>
      </c>
      <c r="BS99" s="1124"/>
      <c r="BT99" s="955"/>
      <c r="BU99" s="370" t="s">
        <v>907</v>
      </c>
      <c r="BV99" s="388" t="s">
        <v>908</v>
      </c>
      <c r="BW99" s="384"/>
      <c r="BX99" s="371" t="s">
        <v>909</v>
      </c>
      <c r="BZ99" s="1124"/>
      <c r="CA99" s="955"/>
      <c r="CB99" s="370" t="s">
        <v>907</v>
      </c>
      <c r="CC99" s="388" t="s">
        <v>908</v>
      </c>
      <c r="CD99" s="384"/>
      <c r="CE99" s="371" t="s">
        <v>909</v>
      </c>
    </row>
    <row r="100" spans="1:83" ht="27" customHeight="1">
      <c r="A100" s="1124"/>
      <c r="B100" s="955"/>
      <c r="C100" s="438"/>
      <c r="D100" s="467"/>
      <c r="E100" s="468"/>
      <c r="F100" s="377"/>
      <c r="G100" s="495"/>
      <c r="H100" s="1124"/>
      <c r="I100" s="955"/>
      <c r="J100" s="438"/>
      <c r="K100" s="467"/>
      <c r="L100" s="468"/>
      <c r="M100" s="377"/>
      <c r="O100" s="1124"/>
      <c r="P100" s="955"/>
      <c r="Q100" s="438"/>
      <c r="R100" s="467"/>
      <c r="S100" s="468"/>
      <c r="T100" s="377"/>
      <c r="V100" s="1124"/>
      <c r="W100" s="955"/>
      <c r="X100" s="438"/>
      <c r="Y100" s="467"/>
      <c r="Z100" s="468"/>
      <c r="AA100" s="377"/>
      <c r="AC100" s="1124"/>
      <c r="AD100" s="955"/>
      <c r="AE100" s="438"/>
      <c r="AF100" s="467"/>
      <c r="AG100" s="468"/>
      <c r="AH100" s="377"/>
      <c r="AJ100" s="1124"/>
      <c r="AK100" s="955"/>
      <c r="AL100" s="438"/>
      <c r="AM100" s="467"/>
      <c r="AN100" s="468"/>
      <c r="AO100" s="377"/>
      <c r="AQ100" s="1124"/>
      <c r="AR100" s="955"/>
      <c r="AS100" s="438"/>
      <c r="AT100" s="467"/>
      <c r="AU100" s="468"/>
      <c r="AV100" s="377"/>
      <c r="AX100" s="1124"/>
      <c r="AY100" s="955"/>
      <c r="AZ100" s="438"/>
      <c r="BA100" s="467"/>
      <c r="BB100" s="468"/>
      <c r="BC100" s="377"/>
      <c r="BE100" s="1124"/>
      <c r="BF100" s="955"/>
      <c r="BG100" s="438"/>
      <c r="BH100" s="467"/>
      <c r="BI100" s="468"/>
      <c r="BJ100" s="377"/>
      <c r="BL100" s="1124"/>
      <c r="BM100" s="955"/>
      <c r="BN100" s="438"/>
      <c r="BO100" s="467"/>
      <c r="BP100" s="468"/>
      <c r="BQ100" s="377"/>
      <c r="BS100" s="1124"/>
      <c r="BT100" s="955"/>
      <c r="BU100" s="438"/>
      <c r="BV100" s="467"/>
      <c r="BW100" s="468"/>
      <c r="BX100" s="377"/>
      <c r="BZ100" s="1124"/>
      <c r="CA100" s="955"/>
      <c r="CB100" s="438"/>
      <c r="CC100" s="467"/>
      <c r="CD100" s="468"/>
      <c r="CE100" s="377"/>
    </row>
    <row r="101" spans="1:83" ht="75.95" customHeight="1">
      <c r="A101" s="1124"/>
      <c r="B101" s="955"/>
      <c r="C101" s="370" t="s">
        <v>907</v>
      </c>
      <c r="D101" s="388" t="s">
        <v>908</v>
      </c>
      <c r="E101" s="384"/>
      <c r="F101" s="371" t="s">
        <v>909</v>
      </c>
      <c r="G101" s="490"/>
      <c r="H101" s="1124"/>
      <c r="I101" s="955"/>
      <c r="J101" s="370" t="s">
        <v>907</v>
      </c>
      <c r="K101" s="388" t="s">
        <v>908</v>
      </c>
      <c r="L101" s="384"/>
      <c r="M101" s="371" t="s">
        <v>909</v>
      </c>
      <c r="O101" s="1124"/>
      <c r="P101" s="955"/>
      <c r="Q101" s="370" t="s">
        <v>907</v>
      </c>
      <c r="R101" s="388" t="s">
        <v>908</v>
      </c>
      <c r="S101" s="384"/>
      <c r="T101" s="371" t="s">
        <v>909</v>
      </c>
      <c r="V101" s="1124"/>
      <c r="W101" s="955"/>
      <c r="X101" s="370" t="s">
        <v>907</v>
      </c>
      <c r="Y101" s="388" t="s">
        <v>908</v>
      </c>
      <c r="Z101" s="384"/>
      <c r="AA101" s="371" t="s">
        <v>909</v>
      </c>
      <c r="AC101" s="1124"/>
      <c r="AD101" s="955"/>
      <c r="AE101" s="370" t="s">
        <v>907</v>
      </c>
      <c r="AF101" s="388" t="s">
        <v>908</v>
      </c>
      <c r="AG101" s="384"/>
      <c r="AH101" s="371" t="s">
        <v>909</v>
      </c>
      <c r="AJ101" s="1124"/>
      <c r="AK101" s="955"/>
      <c r="AL101" s="370" t="s">
        <v>907</v>
      </c>
      <c r="AM101" s="388" t="s">
        <v>908</v>
      </c>
      <c r="AN101" s="384"/>
      <c r="AO101" s="371" t="s">
        <v>909</v>
      </c>
      <c r="AQ101" s="1124"/>
      <c r="AR101" s="955"/>
      <c r="AS101" s="370" t="s">
        <v>907</v>
      </c>
      <c r="AT101" s="388" t="s">
        <v>908</v>
      </c>
      <c r="AU101" s="384"/>
      <c r="AV101" s="371" t="s">
        <v>909</v>
      </c>
      <c r="AX101" s="1124"/>
      <c r="AY101" s="955"/>
      <c r="AZ101" s="370" t="s">
        <v>907</v>
      </c>
      <c r="BA101" s="388" t="s">
        <v>908</v>
      </c>
      <c r="BB101" s="384"/>
      <c r="BC101" s="371" t="s">
        <v>909</v>
      </c>
      <c r="BE101" s="1124"/>
      <c r="BF101" s="955"/>
      <c r="BG101" s="370" t="s">
        <v>907</v>
      </c>
      <c r="BH101" s="388" t="s">
        <v>908</v>
      </c>
      <c r="BI101" s="384"/>
      <c r="BJ101" s="371" t="s">
        <v>909</v>
      </c>
      <c r="BL101" s="1124"/>
      <c r="BM101" s="955"/>
      <c r="BN101" s="370" t="s">
        <v>907</v>
      </c>
      <c r="BO101" s="388" t="s">
        <v>908</v>
      </c>
      <c r="BP101" s="384"/>
      <c r="BQ101" s="371" t="s">
        <v>909</v>
      </c>
      <c r="BS101" s="1124"/>
      <c r="BT101" s="955"/>
      <c r="BU101" s="370" t="s">
        <v>907</v>
      </c>
      <c r="BV101" s="388" t="s">
        <v>908</v>
      </c>
      <c r="BW101" s="384"/>
      <c r="BX101" s="371" t="s">
        <v>909</v>
      </c>
      <c r="BZ101" s="1124"/>
      <c r="CA101" s="955"/>
      <c r="CB101" s="370" t="s">
        <v>907</v>
      </c>
      <c r="CC101" s="388" t="s">
        <v>908</v>
      </c>
      <c r="CD101" s="384"/>
      <c r="CE101" s="371" t="s">
        <v>909</v>
      </c>
    </row>
    <row r="102" spans="1:83">
      <c r="A102" s="1124"/>
      <c r="B102" s="955"/>
      <c r="C102" s="438"/>
      <c r="D102" s="467"/>
      <c r="E102" s="468"/>
      <c r="F102" s="377"/>
      <c r="G102" s="480"/>
      <c r="H102" s="1124"/>
      <c r="I102" s="955"/>
      <c r="J102" s="438"/>
      <c r="K102" s="467"/>
      <c r="L102" s="468"/>
      <c r="M102" s="377"/>
      <c r="O102" s="1124"/>
      <c r="P102" s="955"/>
      <c r="Q102" s="438"/>
      <c r="R102" s="467"/>
      <c r="S102" s="468"/>
      <c r="T102" s="377"/>
      <c r="V102" s="1124"/>
      <c r="W102" s="955"/>
      <c r="X102" s="438"/>
      <c r="Y102" s="467"/>
      <c r="Z102" s="468"/>
      <c r="AA102" s="377"/>
      <c r="AC102" s="1124"/>
      <c r="AD102" s="955"/>
      <c r="AE102" s="438"/>
      <c r="AF102" s="467"/>
      <c r="AG102" s="468"/>
      <c r="AH102" s="377"/>
      <c r="AJ102" s="1124"/>
      <c r="AK102" s="955"/>
      <c r="AL102" s="438"/>
      <c r="AM102" s="467"/>
      <c r="AN102" s="468"/>
      <c r="AO102" s="377"/>
      <c r="AQ102" s="1124"/>
      <c r="AR102" s="955"/>
      <c r="AS102" s="438"/>
      <c r="AT102" s="467"/>
      <c r="AU102" s="468"/>
      <c r="AV102" s="377"/>
      <c r="AX102" s="1124"/>
      <c r="AY102" s="955"/>
      <c r="AZ102" s="438"/>
      <c r="BA102" s="467"/>
      <c r="BB102" s="468"/>
      <c r="BC102" s="377"/>
      <c r="BE102" s="1124"/>
      <c r="BF102" s="955"/>
      <c r="BG102" s="438"/>
      <c r="BH102" s="467"/>
      <c r="BI102" s="468"/>
      <c r="BJ102" s="377"/>
      <c r="BL102" s="1124"/>
      <c r="BM102" s="955"/>
      <c r="BN102" s="438"/>
      <c r="BO102" s="467"/>
      <c r="BP102" s="468"/>
      <c r="BQ102" s="377"/>
      <c r="BS102" s="1124"/>
      <c r="BT102" s="955"/>
      <c r="BU102" s="438"/>
      <c r="BV102" s="467"/>
      <c r="BW102" s="468"/>
      <c r="BX102" s="377"/>
      <c r="BZ102" s="1124"/>
      <c r="CA102" s="955"/>
      <c r="CB102" s="438"/>
      <c r="CC102" s="467"/>
      <c r="CD102" s="468"/>
      <c r="CE102" s="377"/>
    </row>
    <row r="103" spans="1:83" ht="36">
      <c r="A103" s="1124"/>
      <c r="B103" s="955"/>
      <c r="C103" s="370" t="s">
        <v>907</v>
      </c>
      <c r="D103" s="388" t="s">
        <v>908</v>
      </c>
      <c r="E103" s="384"/>
      <c r="F103" s="371" t="s">
        <v>909</v>
      </c>
      <c r="G103" s="482"/>
      <c r="H103" s="1124"/>
      <c r="I103" s="955"/>
      <c r="J103" s="370" t="s">
        <v>907</v>
      </c>
      <c r="K103" s="388" t="s">
        <v>908</v>
      </c>
      <c r="L103" s="384"/>
      <c r="M103" s="371" t="s">
        <v>909</v>
      </c>
      <c r="O103" s="1124"/>
      <c r="P103" s="955"/>
      <c r="Q103" s="370" t="s">
        <v>907</v>
      </c>
      <c r="R103" s="388" t="s">
        <v>908</v>
      </c>
      <c r="S103" s="384"/>
      <c r="T103" s="371" t="s">
        <v>909</v>
      </c>
      <c r="V103" s="1124"/>
      <c r="W103" s="955"/>
      <c r="X103" s="370" t="s">
        <v>907</v>
      </c>
      <c r="Y103" s="388" t="s">
        <v>908</v>
      </c>
      <c r="Z103" s="384"/>
      <c r="AA103" s="371" t="s">
        <v>909</v>
      </c>
      <c r="AC103" s="1124"/>
      <c r="AD103" s="955"/>
      <c r="AE103" s="370" t="s">
        <v>907</v>
      </c>
      <c r="AF103" s="388" t="s">
        <v>908</v>
      </c>
      <c r="AG103" s="384"/>
      <c r="AH103" s="371" t="s">
        <v>909</v>
      </c>
      <c r="AJ103" s="1124"/>
      <c r="AK103" s="955"/>
      <c r="AL103" s="370" t="s">
        <v>907</v>
      </c>
      <c r="AM103" s="388" t="s">
        <v>908</v>
      </c>
      <c r="AN103" s="384"/>
      <c r="AO103" s="371" t="s">
        <v>909</v>
      </c>
      <c r="AQ103" s="1124"/>
      <c r="AR103" s="955"/>
      <c r="AS103" s="370" t="s">
        <v>907</v>
      </c>
      <c r="AT103" s="388" t="s">
        <v>908</v>
      </c>
      <c r="AU103" s="384"/>
      <c r="AV103" s="371" t="s">
        <v>909</v>
      </c>
      <c r="AX103" s="1124"/>
      <c r="AY103" s="955"/>
      <c r="AZ103" s="370" t="s">
        <v>907</v>
      </c>
      <c r="BA103" s="388" t="s">
        <v>908</v>
      </c>
      <c r="BB103" s="384"/>
      <c r="BC103" s="371" t="s">
        <v>909</v>
      </c>
      <c r="BE103" s="1124"/>
      <c r="BF103" s="955"/>
      <c r="BG103" s="370" t="s">
        <v>907</v>
      </c>
      <c r="BH103" s="388" t="s">
        <v>908</v>
      </c>
      <c r="BI103" s="384"/>
      <c r="BJ103" s="371" t="s">
        <v>909</v>
      </c>
      <c r="BL103" s="1124"/>
      <c r="BM103" s="955"/>
      <c r="BN103" s="370" t="s">
        <v>907</v>
      </c>
      <c r="BO103" s="388" t="s">
        <v>908</v>
      </c>
      <c r="BP103" s="384"/>
      <c r="BQ103" s="371" t="s">
        <v>909</v>
      </c>
      <c r="BS103" s="1124"/>
      <c r="BT103" s="955"/>
      <c r="BU103" s="370" t="s">
        <v>907</v>
      </c>
      <c r="BV103" s="388" t="s">
        <v>908</v>
      </c>
      <c r="BW103" s="384"/>
      <c r="BX103" s="371" t="s">
        <v>909</v>
      </c>
      <c r="BZ103" s="1124"/>
      <c r="CA103" s="955"/>
      <c r="CB103" s="370" t="s">
        <v>907</v>
      </c>
      <c r="CC103" s="388" t="s">
        <v>908</v>
      </c>
      <c r="CD103" s="384"/>
      <c r="CE103" s="371" t="s">
        <v>909</v>
      </c>
    </row>
    <row r="104" spans="1:83" ht="15.75" thickBot="1">
      <c r="A104" s="1125"/>
      <c r="B104" s="1175"/>
      <c r="C104" s="592"/>
      <c r="D104" s="1176"/>
      <c r="E104" s="1177"/>
      <c r="F104" s="593"/>
      <c r="G104" s="480"/>
      <c r="H104" s="1125"/>
      <c r="I104" s="1175"/>
      <c r="J104" s="592"/>
      <c r="K104" s="1176"/>
      <c r="L104" s="1177"/>
      <c r="M104" s="593"/>
      <c r="O104" s="1125"/>
      <c r="P104" s="1175"/>
      <c r="Q104" s="592"/>
      <c r="R104" s="1176"/>
      <c r="S104" s="1177"/>
      <c r="T104" s="593"/>
      <c r="V104" s="1125"/>
      <c r="W104" s="1175"/>
      <c r="X104" s="592"/>
      <c r="Y104" s="1176"/>
      <c r="Z104" s="1177"/>
      <c r="AA104" s="593"/>
      <c r="AC104" s="1125"/>
      <c r="AD104" s="1175"/>
      <c r="AE104" s="592"/>
      <c r="AF104" s="1176"/>
      <c r="AG104" s="1177"/>
      <c r="AH104" s="593"/>
      <c r="AJ104" s="1125"/>
      <c r="AK104" s="1175"/>
      <c r="AL104" s="592"/>
      <c r="AM104" s="1176"/>
      <c r="AN104" s="1177"/>
      <c r="AO104" s="593"/>
      <c r="AQ104" s="1125"/>
      <c r="AR104" s="1175"/>
      <c r="AS104" s="592"/>
      <c r="AT104" s="1176"/>
      <c r="AU104" s="1177"/>
      <c r="AV104" s="593"/>
      <c r="AX104" s="1125"/>
      <c r="AY104" s="1175"/>
      <c r="AZ104" s="592"/>
      <c r="BA104" s="1176"/>
      <c r="BB104" s="1177"/>
      <c r="BC104" s="593"/>
      <c r="BE104" s="1125"/>
      <c r="BF104" s="1175"/>
      <c r="BG104" s="592"/>
      <c r="BH104" s="1176"/>
      <c r="BI104" s="1177"/>
      <c r="BJ104" s="593"/>
      <c r="BL104" s="1125"/>
      <c r="BM104" s="1175"/>
      <c r="BN104" s="592"/>
      <c r="BO104" s="1176"/>
      <c r="BP104" s="1177"/>
      <c r="BQ104" s="593"/>
      <c r="BS104" s="1125"/>
      <c r="BT104" s="1175"/>
      <c r="BU104" s="592"/>
      <c r="BV104" s="1176"/>
      <c r="BW104" s="1177"/>
      <c r="BX104" s="593"/>
      <c r="BZ104" s="1125"/>
      <c r="CA104" s="1175"/>
      <c r="CB104" s="592"/>
      <c r="CC104" s="1176"/>
      <c r="CD104" s="1177"/>
      <c r="CE104" s="593"/>
    </row>
    <row r="105" spans="1:83" ht="15.75" thickBot="1">
      <c r="A105" s="122"/>
      <c r="F105" s="482"/>
      <c r="G105" s="482"/>
      <c r="H105" s="122"/>
      <c r="M105" s="482"/>
      <c r="O105" s="122"/>
      <c r="T105" s="482"/>
      <c r="V105" s="122"/>
      <c r="AA105" s="482"/>
      <c r="AC105" s="122"/>
      <c r="AH105" s="482"/>
      <c r="AJ105" s="122"/>
      <c r="AO105" s="482"/>
      <c r="AQ105" s="122"/>
      <c r="AV105" s="482"/>
      <c r="AX105" s="122"/>
      <c r="BC105" s="482"/>
      <c r="BE105" s="122"/>
      <c r="BJ105" s="482"/>
      <c r="BL105" s="122"/>
      <c r="BQ105" s="482"/>
      <c r="BS105" s="122"/>
      <c r="BX105" s="482"/>
      <c r="BZ105" s="122"/>
      <c r="CE105" s="482"/>
    </row>
    <row r="106" spans="1:83">
      <c r="A106" s="594"/>
      <c r="B106" s="589"/>
      <c r="C106" s="1138" t="s">
        <v>298</v>
      </c>
      <c r="D106" s="1120"/>
      <c r="E106" s="1120"/>
      <c r="F106" s="1121"/>
      <c r="G106" s="480"/>
      <c r="H106" s="594"/>
      <c r="I106" s="589"/>
      <c r="J106" s="1138" t="s">
        <v>298</v>
      </c>
      <c r="K106" s="1120"/>
      <c r="L106" s="1120"/>
      <c r="M106" s="1121"/>
      <c r="O106" s="594"/>
      <c r="P106" s="589"/>
      <c r="Q106" s="1138" t="s">
        <v>298</v>
      </c>
      <c r="R106" s="1120"/>
      <c r="S106" s="1120"/>
      <c r="T106" s="1121"/>
      <c r="V106" s="594"/>
      <c r="W106" s="589"/>
      <c r="X106" s="1138" t="s">
        <v>298</v>
      </c>
      <c r="Y106" s="1120"/>
      <c r="Z106" s="1120"/>
      <c r="AA106" s="1121"/>
      <c r="AC106" s="594"/>
      <c r="AD106" s="589"/>
      <c r="AE106" s="1138" t="s">
        <v>298</v>
      </c>
      <c r="AF106" s="1120"/>
      <c r="AG106" s="1120"/>
      <c r="AH106" s="1121"/>
      <c r="AJ106" s="594"/>
      <c r="AK106" s="589"/>
      <c r="AL106" s="1138" t="s">
        <v>298</v>
      </c>
      <c r="AM106" s="1120"/>
      <c r="AN106" s="1120"/>
      <c r="AO106" s="1121"/>
      <c r="AQ106" s="594"/>
      <c r="AR106" s="589"/>
      <c r="AS106" s="1138" t="s">
        <v>298</v>
      </c>
      <c r="AT106" s="1120"/>
      <c r="AU106" s="1120"/>
      <c r="AV106" s="1121"/>
      <c r="AX106" s="594"/>
      <c r="AY106" s="589"/>
      <c r="AZ106" s="1138" t="s">
        <v>298</v>
      </c>
      <c r="BA106" s="1120"/>
      <c r="BB106" s="1120"/>
      <c r="BC106" s="1121"/>
      <c r="BE106" s="594"/>
      <c r="BF106" s="589"/>
      <c r="BG106" s="1138" t="s">
        <v>298</v>
      </c>
      <c r="BH106" s="1120"/>
      <c r="BI106" s="1120"/>
      <c r="BJ106" s="1121"/>
      <c r="BL106" s="594"/>
      <c r="BM106" s="589"/>
      <c r="BN106" s="1138" t="s">
        <v>298</v>
      </c>
      <c r="BO106" s="1120"/>
      <c r="BP106" s="1120"/>
      <c r="BQ106" s="1121"/>
      <c r="BS106" s="594"/>
      <c r="BT106" s="589"/>
      <c r="BU106" s="1138" t="s">
        <v>298</v>
      </c>
      <c r="BV106" s="1120"/>
      <c r="BW106" s="1120"/>
      <c r="BX106" s="1121"/>
      <c r="BZ106" s="594"/>
      <c r="CA106" s="589"/>
      <c r="CB106" s="1138" t="s">
        <v>298</v>
      </c>
      <c r="CC106" s="1120"/>
      <c r="CD106" s="1120"/>
      <c r="CE106" s="1121"/>
    </row>
    <row r="107" spans="1:83" ht="45">
      <c r="A107" s="555" t="s">
        <v>910</v>
      </c>
      <c r="B107" s="928" t="s">
        <v>911</v>
      </c>
      <c r="C107" s="1186" t="s">
        <v>912</v>
      </c>
      <c r="D107" s="1187"/>
      <c r="E107" s="1187"/>
      <c r="F107" s="1188"/>
      <c r="G107" s="482"/>
      <c r="H107" s="555" t="s">
        <v>910</v>
      </c>
      <c r="I107" s="928" t="s">
        <v>911</v>
      </c>
      <c r="J107" s="1186" t="s">
        <v>912</v>
      </c>
      <c r="K107" s="1187"/>
      <c r="L107" s="1187"/>
      <c r="M107" s="1188"/>
      <c r="O107" s="555" t="s">
        <v>910</v>
      </c>
      <c r="P107" s="928" t="s">
        <v>911</v>
      </c>
      <c r="Q107" s="1186" t="s">
        <v>912</v>
      </c>
      <c r="R107" s="1187"/>
      <c r="S107" s="1187"/>
      <c r="T107" s="1188"/>
      <c r="V107" s="555" t="s">
        <v>910</v>
      </c>
      <c r="W107" s="928" t="s">
        <v>911</v>
      </c>
      <c r="X107" s="1186" t="s">
        <v>912</v>
      </c>
      <c r="Y107" s="1187"/>
      <c r="Z107" s="1187"/>
      <c r="AA107" s="1188"/>
      <c r="AC107" s="555" t="s">
        <v>910</v>
      </c>
      <c r="AD107" s="928" t="s">
        <v>911</v>
      </c>
      <c r="AE107" s="1186" t="s">
        <v>912</v>
      </c>
      <c r="AF107" s="1187"/>
      <c r="AG107" s="1187"/>
      <c r="AH107" s="1188"/>
      <c r="AJ107" s="555" t="s">
        <v>910</v>
      </c>
      <c r="AK107" s="928" t="s">
        <v>911</v>
      </c>
      <c r="AL107" s="1186" t="s">
        <v>912</v>
      </c>
      <c r="AM107" s="1187"/>
      <c r="AN107" s="1187"/>
      <c r="AO107" s="1188"/>
      <c r="AQ107" s="555" t="s">
        <v>910</v>
      </c>
      <c r="AR107" s="928" t="s">
        <v>911</v>
      </c>
      <c r="AS107" s="1186" t="s">
        <v>912</v>
      </c>
      <c r="AT107" s="1187"/>
      <c r="AU107" s="1187"/>
      <c r="AV107" s="1188"/>
      <c r="AX107" s="555" t="s">
        <v>910</v>
      </c>
      <c r="AY107" s="928" t="s">
        <v>911</v>
      </c>
      <c r="AZ107" s="1186" t="s">
        <v>912</v>
      </c>
      <c r="BA107" s="1187"/>
      <c r="BB107" s="1187"/>
      <c r="BC107" s="1188"/>
      <c r="BE107" s="555" t="s">
        <v>910</v>
      </c>
      <c r="BF107" s="928" t="s">
        <v>911</v>
      </c>
      <c r="BG107" s="1186" t="s">
        <v>912</v>
      </c>
      <c r="BH107" s="1187"/>
      <c r="BI107" s="1187"/>
      <c r="BJ107" s="1188"/>
      <c r="BL107" s="555" t="s">
        <v>910</v>
      </c>
      <c r="BM107" s="928" t="s">
        <v>911</v>
      </c>
      <c r="BN107" s="1186" t="s">
        <v>912</v>
      </c>
      <c r="BO107" s="1187"/>
      <c r="BP107" s="1187"/>
      <c r="BQ107" s="1188"/>
      <c r="BS107" s="555" t="s">
        <v>910</v>
      </c>
      <c r="BT107" s="928" t="s">
        <v>911</v>
      </c>
      <c r="BU107" s="1186" t="s">
        <v>912</v>
      </c>
      <c r="BV107" s="1187"/>
      <c r="BW107" s="1187"/>
      <c r="BX107" s="1188"/>
      <c r="BZ107" s="555" t="s">
        <v>910</v>
      </c>
      <c r="CA107" s="928" t="s">
        <v>911</v>
      </c>
      <c r="CB107" s="1186" t="s">
        <v>912</v>
      </c>
      <c r="CC107" s="1187"/>
      <c r="CD107" s="1187"/>
      <c r="CE107" s="1188"/>
    </row>
    <row r="108" spans="1:83" ht="15" customHeight="1">
      <c r="A108" s="556"/>
      <c r="B108" s="930"/>
      <c r="C108" s="1156" t="s">
        <v>965</v>
      </c>
      <c r="D108" s="1189"/>
      <c r="E108" s="1189"/>
      <c r="F108" s="1157"/>
      <c r="H108" s="556"/>
      <c r="I108" s="930"/>
      <c r="J108" s="1156"/>
      <c r="K108" s="1189"/>
      <c r="L108" s="1189"/>
      <c r="M108" s="1157"/>
      <c r="O108" s="556"/>
      <c r="P108" s="930"/>
      <c r="Q108" s="1156"/>
      <c r="R108" s="1189"/>
      <c r="S108" s="1189"/>
      <c r="T108" s="1157"/>
      <c r="V108" s="556"/>
      <c r="W108" s="930"/>
      <c r="X108" s="1156"/>
      <c r="Y108" s="1189"/>
      <c r="Z108" s="1189"/>
      <c r="AA108" s="1157"/>
      <c r="AC108" s="556"/>
      <c r="AD108" s="930"/>
      <c r="AE108" s="1156"/>
      <c r="AF108" s="1189"/>
      <c r="AG108" s="1189"/>
      <c r="AH108" s="1157"/>
      <c r="AJ108" s="556"/>
      <c r="AK108" s="930"/>
      <c r="AL108" s="1156"/>
      <c r="AM108" s="1189"/>
      <c r="AN108" s="1189"/>
      <c r="AO108" s="1157"/>
      <c r="AQ108" s="556"/>
      <c r="AR108" s="930"/>
      <c r="AS108" s="1156"/>
      <c r="AT108" s="1189"/>
      <c r="AU108" s="1189"/>
      <c r="AV108" s="1157"/>
      <c r="AX108" s="556"/>
      <c r="AY108" s="930"/>
      <c r="AZ108" s="1156"/>
      <c r="BA108" s="1189"/>
      <c r="BB108" s="1189"/>
      <c r="BC108" s="1157"/>
      <c r="BE108" s="556"/>
      <c r="BF108" s="930"/>
      <c r="BG108" s="1156"/>
      <c r="BH108" s="1189"/>
      <c r="BI108" s="1189"/>
      <c r="BJ108" s="1157"/>
      <c r="BL108" s="556"/>
      <c r="BM108" s="930"/>
      <c r="BN108" s="1156"/>
      <c r="BO108" s="1189"/>
      <c r="BP108" s="1189"/>
      <c r="BQ108" s="1157"/>
      <c r="BS108" s="556"/>
      <c r="BT108" s="930"/>
      <c r="BU108" s="1156"/>
      <c r="BV108" s="1189"/>
      <c r="BW108" s="1189"/>
      <c r="BX108" s="1157"/>
      <c r="BZ108" s="556"/>
      <c r="CA108" s="930"/>
      <c r="CB108" s="1156"/>
      <c r="CC108" s="1189"/>
      <c r="CD108" s="1189"/>
      <c r="CE108" s="1157"/>
    </row>
    <row r="109" spans="1:83" ht="24.75">
      <c r="A109" s="1191" t="s">
        <v>913</v>
      </c>
      <c r="B109" s="951" t="s">
        <v>914</v>
      </c>
      <c r="C109" s="434" t="s">
        <v>915</v>
      </c>
      <c r="D109" s="388" t="s">
        <v>296</v>
      </c>
      <c r="E109" s="388" t="s">
        <v>301</v>
      </c>
      <c r="F109" s="371" t="s">
        <v>303</v>
      </c>
      <c r="H109" s="1191" t="s">
        <v>913</v>
      </c>
      <c r="I109" s="951" t="s">
        <v>914</v>
      </c>
      <c r="J109" s="434" t="s">
        <v>915</v>
      </c>
      <c r="K109" s="388" t="s">
        <v>296</v>
      </c>
      <c r="L109" s="388" t="s">
        <v>301</v>
      </c>
      <c r="M109" s="371" t="s">
        <v>303</v>
      </c>
      <c r="O109" s="1191" t="s">
        <v>913</v>
      </c>
      <c r="P109" s="951" t="s">
        <v>914</v>
      </c>
      <c r="Q109" s="434" t="s">
        <v>915</v>
      </c>
      <c r="R109" s="388" t="s">
        <v>296</v>
      </c>
      <c r="S109" s="388" t="s">
        <v>301</v>
      </c>
      <c r="T109" s="371" t="s">
        <v>303</v>
      </c>
      <c r="V109" s="1191" t="s">
        <v>913</v>
      </c>
      <c r="W109" s="951" t="s">
        <v>914</v>
      </c>
      <c r="X109" s="434" t="s">
        <v>915</v>
      </c>
      <c r="Y109" s="388" t="s">
        <v>296</v>
      </c>
      <c r="Z109" s="388" t="s">
        <v>301</v>
      </c>
      <c r="AA109" s="371" t="s">
        <v>303</v>
      </c>
      <c r="AC109" s="1191" t="s">
        <v>913</v>
      </c>
      <c r="AD109" s="951" t="s">
        <v>914</v>
      </c>
      <c r="AE109" s="434" t="s">
        <v>915</v>
      </c>
      <c r="AF109" s="388" t="s">
        <v>296</v>
      </c>
      <c r="AG109" s="388" t="s">
        <v>301</v>
      </c>
      <c r="AH109" s="371" t="s">
        <v>303</v>
      </c>
      <c r="AJ109" s="1191" t="s">
        <v>913</v>
      </c>
      <c r="AK109" s="951" t="s">
        <v>914</v>
      </c>
      <c r="AL109" s="434" t="s">
        <v>915</v>
      </c>
      <c r="AM109" s="388" t="s">
        <v>296</v>
      </c>
      <c r="AN109" s="388" t="s">
        <v>301</v>
      </c>
      <c r="AO109" s="371" t="s">
        <v>303</v>
      </c>
      <c r="AQ109" s="1191" t="s">
        <v>913</v>
      </c>
      <c r="AR109" s="951" t="s">
        <v>914</v>
      </c>
      <c r="AS109" s="434" t="s">
        <v>915</v>
      </c>
      <c r="AT109" s="388" t="s">
        <v>296</v>
      </c>
      <c r="AU109" s="388" t="s">
        <v>301</v>
      </c>
      <c r="AV109" s="371" t="s">
        <v>303</v>
      </c>
      <c r="AX109" s="1191" t="s">
        <v>913</v>
      </c>
      <c r="AY109" s="951" t="s">
        <v>914</v>
      </c>
      <c r="AZ109" s="434" t="s">
        <v>915</v>
      </c>
      <c r="BA109" s="388" t="s">
        <v>296</v>
      </c>
      <c r="BB109" s="388" t="s">
        <v>301</v>
      </c>
      <c r="BC109" s="371" t="s">
        <v>303</v>
      </c>
      <c r="BE109" s="1191" t="s">
        <v>913</v>
      </c>
      <c r="BF109" s="951" t="s">
        <v>914</v>
      </c>
      <c r="BG109" s="434" t="s">
        <v>915</v>
      </c>
      <c r="BH109" s="388" t="s">
        <v>296</v>
      </c>
      <c r="BI109" s="388" t="s">
        <v>301</v>
      </c>
      <c r="BJ109" s="371" t="s">
        <v>303</v>
      </c>
      <c r="BL109" s="1191" t="s">
        <v>913</v>
      </c>
      <c r="BM109" s="951" t="s">
        <v>914</v>
      </c>
      <c r="BN109" s="434" t="s">
        <v>915</v>
      </c>
      <c r="BO109" s="388" t="s">
        <v>296</v>
      </c>
      <c r="BP109" s="388" t="s">
        <v>301</v>
      </c>
      <c r="BQ109" s="371" t="s">
        <v>303</v>
      </c>
      <c r="BS109" s="1191" t="s">
        <v>913</v>
      </c>
      <c r="BT109" s="951" t="s">
        <v>914</v>
      </c>
      <c r="BU109" s="434" t="s">
        <v>915</v>
      </c>
      <c r="BV109" s="388" t="s">
        <v>296</v>
      </c>
      <c r="BW109" s="388" t="s">
        <v>301</v>
      </c>
      <c r="BX109" s="371" t="s">
        <v>303</v>
      </c>
      <c r="BZ109" s="1191" t="s">
        <v>913</v>
      </c>
      <c r="CA109" s="951" t="s">
        <v>914</v>
      </c>
      <c r="CB109" s="434" t="s">
        <v>915</v>
      </c>
      <c r="CC109" s="388" t="s">
        <v>296</v>
      </c>
      <c r="CD109" s="388" t="s">
        <v>301</v>
      </c>
      <c r="CE109" s="371" t="s">
        <v>303</v>
      </c>
    </row>
    <row r="110" spans="1:83">
      <c r="A110" s="1192"/>
      <c r="B110" s="953"/>
      <c r="C110" s="352">
        <v>0</v>
      </c>
      <c r="D110" t="s">
        <v>390</v>
      </c>
      <c r="E110" t="s">
        <v>388</v>
      </c>
      <c r="F110" s="595" t="s">
        <v>966</v>
      </c>
      <c r="H110" s="1192"/>
      <c r="I110" s="953"/>
      <c r="J110" s="352"/>
      <c r="K110" t="s">
        <v>390</v>
      </c>
      <c r="L110" t="s">
        <v>388</v>
      </c>
      <c r="M110" s="595" t="s">
        <v>966</v>
      </c>
      <c r="O110" s="1192"/>
      <c r="P110" s="953"/>
      <c r="Q110" s="352"/>
      <c r="R110" t="s">
        <v>390</v>
      </c>
      <c r="S110" t="s">
        <v>388</v>
      </c>
      <c r="T110" s="595" t="s">
        <v>966</v>
      </c>
      <c r="V110" s="1192"/>
      <c r="W110" s="953"/>
      <c r="X110" s="352"/>
      <c r="Y110" t="s">
        <v>390</v>
      </c>
      <c r="Z110" t="s">
        <v>388</v>
      </c>
      <c r="AA110" s="595" t="s">
        <v>966</v>
      </c>
      <c r="AC110" s="1192"/>
      <c r="AD110" s="953"/>
      <c r="AE110" s="352"/>
      <c r="AF110" t="s">
        <v>390</v>
      </c>
      <c r="AG110" t="s">
        <v>388</v>
      </c>
      <c r="AH110" s="595" t="s">
        <v>966</v>
      </c>
      <c r="AJ110" s="1192"/>
      <c r="AK110" s="953"/>
      <c r="AL110" s="352"/>
      <c r="AM110" t="s">
        <v>390</v>
      </c>
      <c r="AN110" t="s">
        <v>388</v>
      </c>
      <c r="AO110" s="595" t="s">
        <v>966</v>
      </c>
      <c r="AQ110" s="1192"/>
      <c r="AR110" s="953"/>
      <c r="AS110" s="352"/>
      <c r="AT110" t="s">
        <v>390</v>
      </c>
      <c r="AU110" t="s">
        <v>388</v>
      </c>
      <c r="AV110" s="595" t="s">
        <v>966</v>
      </c>
      <c r="AX110" s="1192"/>
      <c r="AY110" s="953"/>
      <c r="AZ110" s="352"/>
      <c r="BA110" t="s">
        <v>390</v>
      </c>
      <c r="BB110" t="s">
        <v>388</v>
      </c>
      <c r="BC110" s="595" t="s">
        <v>966</v>
      </c>
      <c r="BE110" s="1192"/>
      <c r="BF110" s="953"/>
      <c r="BG110" s="352"/>
      <c r="BH110" t="s">
        <v>390</v>
      </c>
      <c r="BI110" t="s">
        <v>388</v>
      </c>
      <c r="BJ110" s="595" t="s">
        <v>966</v>
      </c>
      <c r="BL110" s="1192"/>
      <c r="BM110" s="953"/>
      <c r="BN110" s="352"/>
      <c r="BO110" t="s">
        <v>390</v>
      </c>
      <c r="BP110" t="s">
        <v>388</v>
      </c>
      <c r="BQ110" s="595" t="s">
        <v>966</v>
      </c>
      <c r="BS110" s="1192"/>
      <c r="BT110" s="953"/>
      <c r="BU110" s="352"/>
      <c r="BV110" t="s">
        <v>390</v>
      </c>
      <c r="BW110" t="s">
        <v>388</v>
      </c>
      <c r="BX110" s="595" t="s">
        <v>966</v>
      </c>
      <c r="BZ110" s="1192"/>
      <c r="CA110" s="953"/>
      <c r="CB110" s="352"/>
      <c r="CC110" t="s">
        <v>390</v>
      </c>
      <c r="CD110" t="s">
        <v>388</v>
      </c>
      <c r="CE110" s="595" t="s">
        <v>966</v>
      </c>
    </row>
    <row r="111" spans="1:83" ht="24">
      <c r="A111" s="1192"/>
      <c r="B111" s="951" t="s">
        <v>916</v>
      </c>
      <c r="C111" s="370" t="s">
        <v>917</v>
      </c>
      <c r="D111" s="388" t="s">
        <v>918</v>
      </c>
      <c r="E111" s="369"/>
      <c r="F111" s="371" t="s">
        <v>304</v>
      </c>
      <c r="G111" s="474"/>
      <c r="H111" s="1192"/>
      <c r="I111" s="951" t="s">
        <v>916</v>
      </c>
      <c r="J111" s="370" t="s">
        <v>917</v>
      </c>
      <c r="K111" s="388" t="s">
        <v>918</v>
      </c>
      <c r="L111" s="369"/>
      <c r="M111" s="371" t="s">
        <v>304</v>
      </c>
      <c r="O111" s="1192"/>
      <c r="P111" s="951" t="s">
        <v>916</v>
      </c>
      <c r="Q111" s="370" t="s">
        <v>917</v>
      </c>
      <c r="R111" s="388" t="s">
        <v>918</v>
      </c>
      <c r="S111" s="369"/>
      <c r="T111" s="371" t="s">
        <v>304</v>
      </c>
      <c r="V111" s="1192"/>
      <c r="W111" s="951" t="s">
        <v>916</v>
      </c>
      <c r="X111" s="370" t="s">
        <v>917</v>
      </c>
      <c r="Y111" s="388" t="s">
        <v>918</v>
      </c>
      <c r="Z111" s="369"/>
      <c r="AA111" s="371" t="s">
        <v>304</v>
      </c>
      <c r="AC111" s="1192"/>
      <c r="AD111" s="951" t="s">
        <v>916</v>
      </c>
      <c r="AE111" s="370" t="s">
        <v>917</v>
      </c>
      <c r="AF111" s="388" t="s">
        <v>918</v>
      </c>
      <c r="AG111" s="369"/>
      <c r="AH111" s="371" t="s">
        <v>304</v>
      </c>
      <c r="AJ111" s="1192"/>
      <c r="AK111" s="951" t="s">
        <v>916</v>
      </c>
      <c r="AL111" s="370" t="s">
        <v>917</v>
      </c>
      <c r="AM111" s="388" t="s">
        <v>918</v>
      </c>
      <c r="AN111" s="369"/>
      <c r="AO111" s="371" t="s">
        <v>304</v>
      </c>
      <c r="AQ111" s="1192"/>
      <c r="AR111" s="951" t="s">
        <v>916</v>
      </c>
      <c r="AS111" s="370" t="s">
        <v>917</v>
      </c>
      <c r="AT111" s="388" t="s">
        <v>918</v>
      </c>
      <c r="AU111" s="369"/>
      <c r="AV111" s="371" t="s">
        <v>304</v>
      </c>
      <c r="AX111" s="1192"/>
      <c r="AY111" s="951" t="s">
        <v>916</v>
      </c>
      <c r="AZ111" s="370" t="s">
        <v>917</v>
      </c>
      <c r="BA111" s="388" t="s">
        <v>918</v>
      </c>
      <c r="BB111" s="369"/>
      <c r="BC111" s="371" t="s">
        <v>304</v>
      </c>
      <c r="BE111" s="1192"/>
      <c r="BF111" s="951" t="s">
        <v>916</v>
      </c>
      <c r="BG111" s="370" t="s">
        <v>917</v>
      </c>
      <c r="BH111" s="388" t="s">
        <v>918</v>
      </c>
      <c r="BI111" s="369"/>
      <c r="BJ111" s="371" t="s">
        <v>304</v>
      </c>
      <c r="BL111" s="1192"/>
      <c r="BM111" s="951" t="s">
        <v>916</v>
      </c>
      <c r="BN111" s="370" t="s">
        <v>917</v>
      </c>
      <c r="BO111" s="388" t="s">
        <v>918</v>
      </c>
      <c r="BP111" s="369"/>
      <c r="BQ111" s="371" t="s">
        <v>304</v>
      </c>
      <c r="BS111" s="1192"/>
      <c r="BT111" s="951" t="s">
        <v>916</v>
      </c>
      <c r="BU111" s="370" t="s">
        <v>917</v>
      </c>
      <c r="BV111" s="388" t="s">
        <v>918</v>
      </c>
      <c r="BW111" s="369"/>
      <c r="BX111" s="371" t="s">
        <v>304</v>
      </c>
      <c r="BZ111" s="1192"/>
      <c r="CA111" s="951" t="s">
        <v>916</v>
      </c>
      <c r="CB111" s="370" t="s">
        <v>917</v>
      </c>
      <c r="CC111" s="388" t="s">
        <v>918</v>
      </c>
      <c r="CD111" s="369"/>
      <c r="CE111" s="371" t="s">
        <v>304</v>
      </c>
    </row>
    <row r="112" spans="1:83" ht="15" customHeight="1" thickBot="1">
      <c r="A112" s="1193"/>
      <c r="B112" s="1194"/>
      <c r="C112" s="592">
        <v>0</v>
      </c>
      <c r="D112" s="1176"/>
      <c r="E112" s="1190"/>
      <c r="F112" s="596"/>
      <c r="G112" s="478"/>
      <c r="H112" s="1193"/>
      <c r="I112" s="1194"/>
      <c r="J112" s="592"/>
      <c r="K112" s="1176"/>
      <c r="L112" s="1190"/>
      <c r="M112" s="596"/>
      <c r="O112" s="1193"/>
      <c r="P112" s="1194"/>
      <c r="Q112" s="592"/>
      <c r="R112" s="1176"/>
      <c r="S112" s="1190"/>
      <c r="T112" s="596"/>
      <c r="V112" s="1193"/>
      <c r="W112" s="1194"/>
      <c r="X112" s="592"/>
      <c r="Y112" s="1176"/>
      <c r="Z112" s="1190"/>
      <c r="AA112" s="596"/>
      <c r="AC112" s="1193"/>
      <c r="AD112" s="1194"/>
      <c r="AE112" s="592"/>
      <c r="AF112" s="1176"/>
      <c r="AG112" s="1190"/>
      <c r="AH112" s="596"/>
      <c r="AJ112" s="1193"/>
      <c r="AK112" s="1194"/>
      <c r="AL112" s="592"/>
      <c r="AM112" s="1176"/>
      <c r="AN112" s="1190"/>
      <c r="AO112" s="596"/>
      <c r="AQ112" s="1193"/>
      <c r="AR112" s="1194"/>
      <c r="AS112" s="592"/>
      <c r="AT112" s="1176"/>
      <c r="AU112" s="1190"/>
      <c r="AV112" s="596"/>
      <c r="AX112" s="1193"/>
      <c r="AY112" s="1194"/>
      <c r="AZ112" s="592"/>
      <c r="BA112" s="1176"/>
      <c r="BB112" s="1190"/>
      <c r="BC112" s="596"/>
      <c r="BE112" s="1193"/>
      <c r="BF112" s="1194"/>
      <c r="BG112" s="592"/>
      <c r="BH112" s="1176"/>
      <c r="BI112" s="1190"/>
      <c r="BJ112" s="596"/>
      <c r="BL112" s="1193"/>
      <c r="BM112" s="1194"/>
      <c r="BN112" s="592"/>
      <c r="BO112" s="1176"/>
      <c r="BP112" s="1190"/>
      <c r="BQ112" s="596"/>
      <c r="BS112" s="1193"/>
      <c r="BT112" s="1194"/>
      <c r="BU112" s="592"/>
      <c r="BV112" s="1176"/>
      <c r="BW112" s="1190"/>
      <c r="BX112" s="596"/>
      <c r="BZ112" s="1193"/>
      <c r="CA112" s="1194"/>
      <c r="CB112" s="592"/>
      <c r="CC112" s="1176"/>
      <c r="CD112" s="1190"/>
      <c r="CE112" s="596"/>
    </row>
    <row r="113" spans="6:83">
      <c r="F113" s="496"/>
      <c r="G113" s="496"/>
      <c r="M113" s="496"/>
      <c r="T113" s="496"/>
      <c r="AA113" s="496"/>
      <c r="AH113" s="496"/>
      <c r="AO113" s="496"/>
      <c r="AV113" s="496"/>
      <c r="BC113" s="496"/>
      <c r="BJ113" s="496"/>
      <c r="BQ113" s="496"/>
      <c r="BX113" s="496"/>
      <c r="CE113" s="496"/>
    </row>
    <row r="114" spans="6:83">
      <c r="F114" s="480"/>
      <c r="G114" s="480"/>
      <c r="M114" s="480"/>
      <c r="T114" s="480"/>
      <c r="AA114" s="480"/>
      <c r="AH114" s="480"/>
      <c r="AO114" s="480"/>
      <c r="AV114" s="480"/>
      <c r="BC114" s="480"/>
      <c r="BJ114" s="480"/>
      <c r="BQ114" s="480"/>
      <c r="BX114" s="480"/>
      <c r="CE114" s="480"/>
    </row>
    <row r="115" spans="6:83">
      <c r="F115" s="490"/>
      <c r="G115" s="490"/>
      <c r="M115" s="490"/>
      <c r="T115" s="490"/>
      <c r="AA115" s="490"/>
      <c r="AH115" s="490"/>
      <c r="AO115" s="490"/>
      <c r="AV115" s="490"/>
      <c r="BC115" s="490"/>
      <c r="BJ115" s="490"/>
      <c r="BQ115" s="490"/>
      <c r="BX115" s="490"/>
      <c r="CE115" s="490"/>
    </row>
    <row r="116" spans="6:83">
      <c r="F116" s="480"/>
      <c r="G116" s="480"/>
      <c r="M116" s="480"/>
      <c r="T116" s="480"/>
      <c r="AA116" s="480"/>
      <c r="AH116" s="480"/>
      <c r="AO116" s="480"/>
      <c r="AV116" s="480"/>
      <c r="BC116" s="480"/>
      <c r="BJ116" s="480"/>
      <c r="BQ116" s="480"/>
      <c r="BX116" s="480"/>
      <c r="CE116" s="480"/>
    </row>
    <row r="117" spans="6:83">
      <c r="F117" s="482"/>
      <c r="G117" s="482"/>
      <c r="M117" s="482"/>
      <c r="T117" s="482"/>
      <c r="AA117" s="482"/>
      <c r="AH117" s="482"/>
      <c r="AO117" s="482"/>
      <c r="AV117" s="482"/>
      <c r="BC117" s="482"/>
      <c r="BJ117" s="482"/>
      <c r="BQ117" s="482"/>
      <c r="BX117" s="482"/>
      <c r="CE117" s="482"/>
    </row>
  </sheetData>
  <mergeCells count="1068">
    <mergeCell ref="CB106:CE106"/>
    <mergeCell ref="CA107:CA108"/>
    <mergeCell ref="CB107:CE107"/>
    <mergeCell ref="CB108:CE108"/>
    <mergeCell ref="BZ109:BZ112"/>
    <mergeCell ref="CA109:CA110"/>
    <mergeCell ref="CA111:CA112"/>
    <mergeCell ref="CC112:CD112"/>
    <mergeCell ref="CD80:CD81"/>
    <mergeCell ref="CE82:CE83"/>
    <mergeCell ref="CB84:CE84"/>
    <mergeCell ref="CA85:CA86"/>
    <mergeCell ref="CD85:CE85"/>
    <mergeCell ref="CD86:CE86"/>
    <mergeCell ref="CA87:CA94"/>
    <mergeCell ref="BZ95:BZ104"/>
    <mergeCell ref="CA95:CA96"/>
    <mergeCell ref="CA97:CA104"/>
    <mergeCell ref="CC98:CD98"/>
    <mergeCell ref="CC104:CD104"/>
    <mergeCell ref="BZ67:BZ68"/>
    <mergeCell ref="CA67:CA68"/>
    <mergeCell ref="CB67:CE67"/>
    <mergeCell ref="CB68:CC68"/>
    <mergeCell ref="BZ69:BZ81"/>
    <mergeCell ref="CA69:CA81"/>
    <mergeCell ref="CB71:CB72"/>
    <mergeCell ref="CC71:CC72"/>
    <mergeCell ref="CD71:CD72"/>
    <mergeCell ref="CE71:CE72"/>
    <mergeCell ref="CB74:CB75"/>
    <mergeCell ref="CC74:CC75"/>
    <mergeCell ref="CD74:CD75"/>
    <mergeCell ref="CE74:CE75"/>
    <mergeCell ref="CB77:CB78"/>
    <mergeCell ref="CC77:CC78"/>
    <mergeCell ref="CD77:CD78"/>
    <mergeCell ref="CE77:CE78"/>
    <mergeCell ref="CB80:CB81"/>
    <mergeCell ref="CC80:CC81"/>
    <mergeCell ref="CD43:CE43"/>
    <mergeCell ref="CA44:CA45"/>
    <mergeCell ref="CD44:CE44"/>
    <mergeCell ref="CD45:CE45"/>
    <mergeCell ref="CA47:CE47"/>
    <mergeCell ref="BZ48:BZ56"/>
    <mergeCell ref="CA48:CA49"/>
    <mergeCell ref="CD48:CE48"/>
    <mergeCell ref="CD49:CE49"/>
    <mergeCell ref="CA50:CA56"/>
    <mergeCell ref="CD50:CE50"/>
    <mergeCell ref="CD51:CE51"/>
    <mergeCell ref="CD52:CE52"/>
    <mergeCell ref="CD53:CE53"/>
    <mergeCell ref="CD55:CE55"/>
    <mergeCell ref="BZ57:BZ63"/>
    <mergeCell ref="CA57:CA63"/>
    <mergeCell ref="CC58:CD58"/>
    <mergeCell ref="CC63:CD63"/>
    <mergeCell ref="BZ38:BZ41"/>
    <mergeCell ref="CA38:CA41"/>
    <mergeCell ref="CB38:CC38"/>
    <mergeCell ref="CD38:CE38"/>
    <mergeCell ref="CB39:CC39"/>
    <mergeCell ref="CD39:CE39"/>
    <mergeCell ref="CD40:CE40"/>
    <mergeCell ref="CD41:CE41"/>
    <mergeCell ref="BU106:BX106"/>
    <mergeCell ref="BT107:BT108"/>
    <mergeCell ref="BU107:BX107"/>
    <mergeCell ref="BU108:BX108"/>
    <mergeCell ref="BS109:BS112"/>
    <mergeCell ref="BT109:BT110"/>
    <mergeCell ref="BT111:BT112"/>
    <mergeCell ref="BV112:BW112"/>
    <mergeCell ref="BX82:BX83"/>
    <mergeCell ref="BU84:BX84"/>
    <mergeCell ref="BT85:BT86"/>
    <mergeCell ref="BW85:BX85"/>
    <mergeCell ref="BW86:BX86"/>
    <mergeCell ref="BT87:BT94"/>
    <mergeCell ref="BS95:BS104"/>
    <mergeCell ref="BT95:BT96"/>
    <mergeCell ref="BT97:BT104"/>
    <mergeCell ref="BV98:BW98"/>
    <mergeCell ref="BV104:BW104"/>
    <mergeCell ref="BS57:BS63"/>
    <mergeCell ref="BT57:BT63"/>
    <mergeCell ref="BZ42:BZ45"/>
    <mergeCell ref="CA42:CA43"/>
    <mergeCell ref="CD42:CE42"/>
    <mergeCell ref="BZ4:CE4"/>
    <mergeCell ref="BZ6:BZ10"/>
    <mergeCell ref="CA6:CA10"/>
    <mergeCell ref="CB6:CE6"/>
    <mergeCell ref="CA13:CE13"/>
    <mergeCell ref="BZ14:BZ16"/>
    <mergeCell ref="CA14:CA16"/>
    <mergeCell ref="BZ17:BZ22"/>
    <mergeCell ref="CA18:CA19"/>
    <mergeCell ref="CA20:CA22"/>
    <mergeCell ref="BZ25:BZ34"/>
    <mergeCell ref="CA25:CE25"/>
    <mergeCell ref="CA26:CA28"/>
    <mergeCell ref="CD27:CD28"/>
    <mergeCell ref="CE27:CE28"/>
    <mergeCell ref="CA29:CA30"/>
    <mergeCell ref="BW80:BW81"/>
    <mergeCell ref="BV58:BW58"/>
    <mergeCell ref="BV63:BW63"/>
    <mergeCell ref="BS4:BX4"/>
    <mergeCell ref="BS6:BS10"/>
    <mergeCell ref="BT6:BT10"/>
    <mergeCell ref="BU6:BX6"/>
    <mergeCell ref="BT13:BX13"/>
    <mergeCell ref="BS14:BS16"/>
    <mergeCell ref="BT14:BT16"/>
    <mergeCell ref="BS17:BS22"/>
    <mergeCell ref="BT18:BT19"/>
    <mergeCell ref="BT20:BT22"/>
    <mergeCell ref="CA31:CA32"/>
    <mergeCell ref="CA33:CA34"/>
    <mergeCell ref="CA37:CE37"/>
    <mergeCell ref="BS67:BS68"/>
    <mergeCell ref="BT67:BT68"/>
    <mergeCell ref="BU67:BX67"/>
    <mergeCell ref="BU68:BV68"/>
    <mergeCell ref="BS69:BS81"/>
    <mergeCell ref="BT69:BT81"/>
    <mergeCell ref="BU71:BU72"/>
    <mergeCell ref="BV71:BV72"/>
    <mergeCell ref="BW71:BW72"/>
    <mergeCell ref="BX71:BX72"/>
    <mergeCell ref="BU74:BU75"/>
    <mergeCell ref="BV74:BV75"/>
    <mergeCell ref="BW74:BW75"/>
    <mergeCell ref="BX74:BX75"/>
    <mergeCell ref="BU77:BU78"/>
    <mergeCell ref="BV77:BV78"/>
    <mergeCell ref="BW77:BW78"/>
    <mergeCell ref="BX77:BX78"/>
    <mergeCell ref="BU80:BU81"/>
    <mergeCell ref="BV80:BV81"/>
    <mergeCell ref="BS42:BS45"/>
    <mergeCell ref="BT42:BT43"/>
    <mergeCell ref="BW42:BX42"/>
    <mergeCell ref="BW43:BX43"/>
    <mergeCell ref="BT44:BT45"/>
    <mergeCell ref="BW44:BX44"/>
    <mergeCell ref="BW45:BX45"/>
    <mergeCell ref="BT47:BX47"/>
    <mergeCell ref="BS48:BS56"/>
    <mergeCell ref="BT48:BT49"/>
    <mergeCell ref="BW48:BX48"/>
    <mergeCell ref="BW49:BX49"/>
    <mergeCell ref="BT50:BT56"/>
    <mergeCell ref="BW50:BX50"/>
    <mergeCell ref="BW51:BX51"/>
    <mergeCell ref="BW52:BX52"/>
    <mergeCell ref="BW53:BX53"/>
    <mergeCell ref="BW55:BX55"/>
    <mergeCell ref="BT31:BT32"/>
    <mergeCell ref="BT33:BT34"/>
    <mergeCell ref="BT37:BX37"/>
    <mergeCell ref="BS38:BS41"/>
    <mergeCell ref="BT38:BT41"/>
    <mergeCell ref="BU38:BV38"/>
    <mergeCell ref="BW38:BX38"/>
    <mergeCell ref="BU39:BV39"/>
    <mergeCell ref="BW39:BX39"/>
    <mergeCell ref="BW40:BX40"/>
    <mergeCell ref="BW41:BX41"/>
    <mergeCell ref="BN106:BQ106"/>
    <mergeCell ref="BM107:BM108"/>
    <mergeCell ref="BN107:BQ107"/>
    <mergeCell ref="BN108:BQ108"/>
    <mergeCell ref="BL109:BL112"/>
    <mergeCell ref="BM109:BM110"/>
    <mergeCell ref="BM111:BM112"/>
    <mergeCell ref="BO112:BP112"/>
    <mergeCell ref="BS25:BS34"/>
    <mergeCell ref="BT25:BX25"/>
    <mergeCell ref="BT26:BT28"/>
    <mergeCell ref="BW27:BW28"/>
    <mergeCell ref="BX27:BX28"/>
    <mergeCell ref="BT29:BT30"/>
    <mergeCell ref="BP80:BP81"/>
    <mergeCell ref="BQ82:BQ83"/>
    <mergeCell ref="BN84:BQ84"/>
    <mergeCell ref="BM85:BM86"/>
    <mergeCell ref="BP85:BQ85"/>
    <mergeCell ref="BP86:BQ86"/>
    <mergeCell ref="BM87:BM94"/>
    <mergeCell ref="BL95:BL104"/>
    <mergeCell ref="BM95:BM96"/>
    <mergeCell ref="BM97:BM104"/>
    <mergeCell ref="BO98:BP98"/>
    <mergeCell ref="BO104:BP104"/>
    <mergeCell ref="BL57:BL63"/>
    <mergeCell ref="BM57:BM63"/>
    <mergeCell ref="BO58:BP58"/>
    <mergeCell ref="BO63:BP63"/>
    <mergeCell ref="BL67:BL68"/>
    <mergeCell ref="BM67:BM68"/>
    <mergeCell ref="BN67:BQ67"/>
    <mergeCell ref="BN68:BO68"/>
    <mergeCell ref="BL69:BL81"/>
    <mergeCell ref="BM69:BM81"/>
    <mergeCell ref="BN71:BN72"/>
    <mergeCell ref="BO71:BO72"/>
    <mergeCell ref="BP71:BP72"/>
    <mergeCell ref="BQ71:BQ72"/>
    <mergeCell ref="BN74:BN75"/>
    <mergeCell ref="BO74:BO75"/>
    <mergeCell ref="BP74:BP75"/>
    <mergeCell ref="BQ74:BQ75"/>
    <mergeCell ref="BN77:BN78"/>
    <mergeCell ref="BO77:BO78"/>
    <mergeCell ref="BP77:BP78"/>
    <mergeCell ref="BQ77:BQ78"/>
    <mergeCell ref="BN80:BN81"/>
    <mergeCell ref="BO80:BO81"/>
    <mergeCell ref="BM47:BQ47"/>
    <mergeCell ref="BL48:BL56"/>
    <mergeCell ref="BM48:BM49"/>
    <mergeCell ref="BP48:BQ48"/>
    <mergeCell ref="BP49:BQ49"/>
    <mergeCell ref="BM50:BM56"/>
    <mergeCell ref="BP50:BQ50"/>
    <mergeCell ref="BP51:BQ51"/>
    <mergeCell ref="BP52:BQ52"/>
    <mergeCell ref="BP53:BQ53"/>
    <mergeCell ref="BP55:BQ55"/>
    <mergeCell ref="BL38:BL41"/>
    <mergeCell ref="BM38:BM41"/>
    <mergeCell ref="BN38:BO38"/>
    <mergeCell ref="BP38:BQ38"/>
    <mergeCell ref="BN39:BO39"/>
    <mergeCell ref="BP39:BQ39"/>
    <mergeCell ref="BP40:BQ40"/>
    <mergeCell ref="BP41:BQ41"/>
    <mergeCell ref="BL42:BL45"/>
    <mergeCell ref="BM42:BM43"/>
    <mergeCell ref="BP42:BQ42"/>
    <mergeCell ref="BP43:BQ43"/>
    <mergeCell ref="BM44:BM45"/>
    <mergeCell ref="BP44:BQ44"/>
    <mergeCell ref="BP45:BQ45"/>
    <mergeCell ref="BL25:BL34"/>
    <mergeCell ref="BM25:BQ25"/>
    <mergeCell ref="BM26:BM28"/>
    <mergeCell ref="BP27:BP28"/>
    <mergeCell ref="BQ27:BQ28"/>
    <mergeCell ref="BM29:BM30"/>
    <mergeCell ref="BM31:BM32"/>
    <mergeCell ref="BM33:BM34"/>
    <mergeCell ref="BM37:BQ37"/>
    <mergeCell ref="BL4:BQ4"/>
    <mergeCell ref="BL6:BL10"/>
    <mergeCell ref="BM6:BM10"/>
    <mergeCell ref="BN6:BQ6"/>
    <mergeCell ref="BM13:BQ13"/>
    <mergeCell ref="BL14:BL16"/>
    <mergeCell ref="BM14:BM16"/>
    <mergeCell ref="BL17:BL22"/>
    <mergeCell ref="BM18:BM19"/>
    <mergeCell ref="BM20:BM22"/>
    <mergeCell ref="AS108:AV108"/>
    <mergeCell ref="BG106:BJ106"/>
    <mergeCell ref="BF107:BF108"/>
    <mergeCell ref="BG107:BJ107"/>
    <mergeCell ref="Q106:T106"/>
    <mergeCell ref="BE109:BE112"/>
    <mergeCell ref="BF109:BF110"/>
    <mergeCell ref="BF111:BF112"/>
    <mergeCell ref="BH112:BI112"/>
    <mergeCell ref="BG108:BJ108"/>
    <mergeCell ref="AX109:AX112"/>
    <mergeCell ref="AY109:AY110"/>
    <mergeCell ref="AY111:AY112"/>
    <mergeCell ref="BA112:BB112"/>
    <mergeCell ref="AZ108:BC108"/>
    <mergeCell ref="AQ109:AQ112"/>
    <mergeCell ref="AR109:AR110"/>
    <mergeCell ref="AR111:AR112"/>
    <mergeCell ref="AT112:AU112"/>
    <mergeCell ref="AR107:AR108"/>
    <mergeCell ref="AS107:AV107"/>
    <mergeCell ref="AJ109:AJ112"/>
    <mergeCell ref="AK109:AK110"/>
    <mergeCell ref="AK111:AK112"/>
    <mergeCell ref="AZ106:BC106"/>
    <mergeCell ref="AY107:AY108"/>
    <mergeCell ref="AZ107:BC107"/>
    <mergeCell ref="AM112:AN112"/>
    <mergeCell ref="V109:V112"/>
    <mergeCell ref="W109:W110"/>
    <mergeCell ref="BJ82:BJ83"/>
    <mergeCell ref="BG84:BJ84"/>
    <mergeCell ref="BI85:BJ85"/>
    <mergeCell ref="BI86:BJ86"/>
    <mergeCell ref="BF87:BF94"/>
    <mergeCell ref="BE95:BE104"/>
    <mergeCell ref="BF95:BF96"/>
    <mergeCell ref="BF97:BF104"/>
    <mergeCell ref="BH98:BI98"/>
    <mergeCell ref="BH104:BI104"/>
    <mergeCell ref="BG80:BG81"/>
    <mergeCell ref="BH80:BH81"/>
    <mergeCell ref="BI80:BI81"/>
    <mergeCell ref="BE69:BE81"/>
    <mergeCell ref="BF69:BF81"/>
    <mergeCell ref="BG71:BG72"/>
    <mergeCell ref="BH71:BH72"/>
    <mergeCell ref="BI71:BI72"/>
    <mergeCell ref="BJ71:BJ72"/>
    <mergeCell ref="BG74:BG75"/>
    <mergeCell ref="BH74:BH75"/>
    <mergeCell ref="BI74:BI75"/>
    <mergeCell ref="BJ74:BJ75"/>
    <mergeCell ref="BE57:BE63"/>
    <mergeCell ref="BF57:BF63"/>
    <mergeCell ref="BH58:BI58"/>
    <mergeCell ref="BH63:BI63"/>
    <mergeCell ref="BE67:BE68"/>
    <mergeCell ref="BF67:BF68"/>
    <mergeCell ref="BG67:BJ67"/>
    <mergeCell ref="BG68:BH68"/>
    <mergeCell ref="BG77:BG78"/>
    <mergeCell ref="BH77:BH78"/>
    <mergeCell ref="BI77:BI78"/>
    <mergeCell ref="BJ77:BJ78"/>
    <mergeCell ref="BF47:BJ47"/>
    <mergeCell ref="BE48:BE56"/>
    <mergeCell ref="BF48:BF49"/>
    <mergeCell ref="BI48:BJ48"/>
    <mergeCell ref="BI49:BJ49"/>
    <mergeCell ref="BF50:BF56"/>
    <mergeCell ref="BI50:BJ50"/>
    <mergeCell ref="BI51:BJ51"/>
    <mergeCell ref="BI52:BJ52"/>
    <mergeCell ref="BI53:BJ53"/>
    <mergeCell ref="BI55:BJ55"/>
    <mergeCell ref="BE42:BE45"/>
    <mergeCell ref="BF42:BF43"/>
    <mergeCell ref="BI42:BJ42"/>
    <mergeCell ref="BI43:BJ43"/>
    <mergeCell ref="BF44:BF45"/>
    <mergeCell ref="BI44:BJ44"/>
    <mergeCell ref="BI45:BJ45"/>
    <mergeCell ref="BF33:BF34"/>
    <mergeCell ref="BF37:BJ37"/>
    <mergeCell ref="BE38:BE41"/>
    <mergeCell ref="BF38:BF41"/>
    <mergeCell ref="BG38:BH38"/>
    <mergeCell ref="BI38:BJ38"/>
    <mergeCell ref="BG39:BH39"/>
    <mergeCell ref="BI39:BJ39"/>
    <mergeCell ref="BI40:BJ40"/>
    <mergeCell ref="BI41:BJ41"/>
    <mergeCell ref="BE17:BE22"/>
    <mergeCell ref="BF18:BF19"/>
    <mergeCell ref="BF20:BF22"/>
    <mergeCell ref="BE25:BE34"/>
    <mergeCell ref="BF25:BJ25"/>
    <mergeCell ref="BF26:BF28"/>
    <mergeCell ref="BI27:BI28"/>
    <mergeCell ref="BJ27:BJ28"/>
    <mergeCell ref="BF29:BF30"/>
    <mergeCell ref="BF31:BF32"/>
    <mergeCell ref="BE4:BJ4"/>
    <mergeCell ref="BE6:BE10"/>
    <mergeCell ref="BF6:BF10"/>
    <mergeCell ref="BG6:BJ6"/>
    <mergeCell ref="BF13:BJ13"/>
    <mergeCell ref="BE14:BE16"/>
    <mergeCell ref="BF14:BF16"/>
    <mergeCell ref="AZ84:BC84"/>
    <mergeCell ref="BB85:BC85"/>
    <mergeCell ref="BC71:BC72"/>
    <mergeCell ref="AZ74:AZ75"/>
    <mergeCell ref="BA74:BA75"/>
    <mergeCell ref="BB74:BB75"/>
    <mergeCell ref="BC74:BC75"/>
    <mergeCell ref="AZ77:AZ78"/>
    <mergeCell ref="BA77:BA78"/>
    <mergeCell ref="BB77:BB78"/>
    <mergeCell ref="BB86:BC86"/>
    <mergeCell ref="AY87:AY94"/>
    <mergeCell ref="AX95:AX104"/>
    <mergeCell ref="AY95:AY96"/>
    <mergeCell ref="AY97:AY104"/>
    <mergeCell ref="BA98:BB98"/>
    <mergeCell ref="BA104:BB104"/>
    <mergeCell ref="BC77:BC78"/>
    <mergeCell ref="AZ80:AZ81"/>
    <mergeCell ref="BA80:BA81"/>
    <mergeCell ref="BB80:BB81"/>
    <mergeCell ref="BC82:BC83"/>
    <mergeCell ref="BB38:BC38"/>
    <mergeCell ref="AZ39:BA39"/>
    <mergeCell ref="BB39:BC39"/>
    <mergeCell ref="BB40:BC40"/>
    <mergeCell ref="BB55:BC55"/>
    <mergeCell ref="AX57:AX63"/>
    <mergeCell ref="AY57:AY63"/>
    <mergeCell ref="BA58:BB58"/>
    <mergeCell ref="BA63:BB63"/>
    <mergeCell ref="AX67:AX68"/>
    <mergeCell ref="AY67:AY68"/>
    <mergeCell ref="AZ67:BC67"/>
    <mergeCell ref="AZ68:BA68"/>
    <mergeCell ref="AX69:AX81"/>
    <mergeCell ref="AY69:AY81"/>
    <mergeCell ref="AZ71:AZ72"/>
    <mergeCell ref="BA71:BA72"/>
    <mergeCell ref="BB71:BB72"/>
    <mergeCell ref="AY47:BC47"/>
    <mergeCell ref="AX48:AX56"/>
    <mergeCell ref="AY48:AY49"/>
    <mergeCell ref="BB48:BC48"/>
    <mergeCell ref="BB49:BC49"/>
    <mergeCell ref="AY50:AY56"/>
    <mergeCell ref="BB50:BC50"/>
    <mergeCell ref="BB51:BC51"/>
    <mergeCell ref="BB52:BC52"/>
    <mergeCell ref="BB53:BC53"/>
    <mergeCell ref="AY14:AY16"/>
    <mergeCell ref="AX17:AX22"/>
    <mergeCell ref="AY18:AY19"/>
    <mergeCell ref="AY20:AY22"/>
    <mergeCell ref="AX25:AX34"/>
    <mergeCell ref="AY25:BC25"/>
    <mergeCell ref="AY26:AY28"/>
    <mergeCell ref="BB27:BB28"/>
    <mergeCell ref="BC27:BC28"/>
    <mergeCell ref="AY29:AY30"/>
    <mergeCell ref="AX4:BC4"/>
    <mergeCell ref="AX6:AX10"/>
    <mergeCell ref="AY6:AY10"/>
    <mergeCell ref="AZ6:BC6"/>
    <mergeCell ref="AY13:BC13"/>
    <mergeCell ref="AX14:AX16"/>
    <mergeCell ref="AT98:AU98"/>
    <mergeCell ref="AV27:AV28"/>
    <mergeCell ref="BB41:BC41"/>
    <mergeCell ref="AX42:AX45"/>
    <mergeCell ref="AY42:AY43"/>
    <mergeCell ref="BB42:BC42"/>
    <mergeCell ref="BB43:BC43"/>
    <mergeCell ref="AY44:AY45"/>
    <mergeCell ref="BB44:BC44"/>
    <mergeCell ref="BB45:BC45"/>
    <mergeCell ref="AY31:AY32"/>
    <mergeCell ref="AY33:AY34"/>
    <mergeCell ref="AY37:BC37"/>
    <mergeCell ref="AX38:AX41"/>
    <mergeCell ref="AY38:AY41"/>
    <mergeCell ref="AZ38:BA38"/>
    <mergeCell ref="AT104:AU104"/>
    <mergeCell ref="AS106:AV106"/>
    <mergeCell ref="AS80:AS81"/>
    <mergeCell ref="AT80:AT81"/>
    <mergeCell ref="AU80:AU81"/>
    <mergeCell ref="AV82:AV83"/>
    <mergeCell ref="AS84:AV84"/>
    <mergeCell ref="AU85:AV85"/>
    <mergeCell ref="AS74:AS75"/>
    <mergeCell ref="AT74:AT75"/>
    <mergeCell ref="AU74:AU75"/>
    <mergeCell ref="AV74:AV75"/>
    <mergeCell ref="AS77:AS78"/>
    <mergeCell ref="AT77:AT78"/>
    <mergeCell ref="AU77:AU78"/>
    <mergeCell ref="AV77:AV78"/>
    <mergeCell ref="AU55:AV55"/>
    <mergeCell ref="AQ57:AQ63"/>
    <mergeCell ref="AR57:AR63"/>
    <mergeCell ref="AT58:AU58"/>
    <mergeCell ref="AT63:AU63"/>
    <mergeCell ref="AQ67:AQ68"/>
    <mergeCell ref="AR67:AR68"/>
    <mergeCell ref="AS67:AV67"/>
    <mergeCell ref="AS68:AT68"/>
    <mergeCell ref="AQ69:AQ81"/>
    <mergeCell ref="AV71:AV72"/>
    <mergeCell ref="AR69:AR81"/>
    <mergeCell ref="AS71:AS72"/>
    <mergeCell ref="AT71:AT72"/>
    <mergeCell ref="AU71:AU72"/>
    <mergeCell ref="AQ42:AQ45"/>
    <mergeCell ref="AR42:AR43"/>
    <mergeCell ref="AU42:AV42"/>
    <mergeCell ref="AU43:AV43"/>
    <mergeCell ref="AR44:AR45"/>
    <mergeCell ref="AU44:AV44"/>
    <mergeCell ref="AU45:AV45"/>
    <mergeCell ref="AR47:AV47"/>
    <mergeCell ref="AQ48:AQ56"/>
    <mergeCell ref="AR48:AR49"/>
    <mergeCell ref="AU48:AV48"/>
    <mergeCell ref="AU49:AV49"/>
    <mergeCell ref="AR50:AR56"/>
    <mergeCell ref="AU50:AV50"/>
    <mergeCell ref="AU51:AV51"/>
    <mergeCell ref="AU52:AV52"/>
    <mergeCell ref="AU53:AV53"/>
    <mergeCell ref="AR29:AR30"/>
    <mergeCell ref="AR31:AR32"/>
    <mergeCell ref="AR33:AR34"/>
    <mergeCell ref="AR37:AV37"/>
    <mergeCell ref="AQ38:AQ41"/>
    <mergeCell ref="AR38:AR41"/>
    <mergeCell ref="AS38:AT38"/>
    <mergeCell ref="AU38:AV38"/>
    <mergeCell ref="AS39:AT39"/>
    <mergeCell ref="AU39:AV39"/>
    <mergeCell ref="AQ25:AQ34"/>
    <mergeCell ref="AR25:AV25"/>
    <mergeCell ref="AR26:AR28"/>
    <mergeCell ref="AU27:AU28"/>
    <mergeCell ref="AU40:AV40"/>
    <mergeCell ref="AU41:AV41"/>
    <mergeCell ref="AQ4:AV4"/>
    <mergeCell ref="AQ6:AQ10"/>
    <mergeCell ref="AR6:AR10"/>
    <mergeCell ref="AS6:AV6"/>
    <mergeCell ref="AR13:AV13"/>
    <mergeCell ref="AQ14:AQ16"/>
    <mergeCell ref="AR14:AR16"/>
    <mergeCell ref="AQ17:AQ22"/>
    <mergeCell ref="AR18:AR19"/>
    <mergeCell ref="AR20:AR22"/>
    <mergeCell ref="AJ4:AO4"/>
    <mergeCell ref="AJ6:AJ10"/>
    <mergeCell ref="AK6:AK10"/>
    <mergeCell ref="AL6:AO6"/>
    <mergeCell ref="AK13:AO13"/>
    <mergeCell ref="AK25:AO25"/>
    <mergeCell ref="AK26:AK28"/>
    <mergeCell ref="AN27:AN28"/>
    <mergeCell ref="AO27:AO28"/>
    <mergeCell ref="AK29:AK30"/>
    <mergeCell ref="AK31:AK32"/>
    <mergeCell ref="AJ42:AJ45"/>
    <mergeCell ref="AK42:AK43"/>
    <mergeCell ref="AN42:AO42"/>
    <mergeCell ref="AN43:AO43"/>
    <mergeCell ref="AK44:AK45"/>
    <mergeCell ref="AN44:AO44"/>
    <mergeCell ref="AN45:AO45"/>
    <mergeCell ref="AK37:AO37"/>
    <mergeCell ref="AJ38:AJ41"/>
    <mergeCell ref="AK38:AK41"/>
    <mergeCell ref="AL38:AM38"/>
    <mergeCell ref="AN38:AO38"/>
    <mergeCell ref="AL39:AM39"/>
    <mergeCell ref="AN39:AO39"/>
    <mergeCell ref="AN40:AO40"/>
    <mergeCell ref="AN41:AO41"/>
    <mergeCell ref="AL84:AO84"/>
    <mergeCell ref="AN85:AO85"/>
    <mergeCell ref="AN86:AO86"/>
    <mergeCell ref="AK87:AK94"/>
    <mergeCell ref="AJ95:AJ104"/>
    <mergeCell ref="AK95:AK96"/>
    <mergeCell ref="AK97:AK104"/>
    <mergeCell ref="AM98:AN98"/>
    <mergeCell ref="AM104:AN104"/>
    <mergeCell ref="AL106:AO106"/>
    <mergeCell ref="AL108:AO108"/>
    <mergeCell ref="AK67:AK68"/>
    <mergeCell ref="AL67:AO67"/>
    <mergeCell ref="AL68:AM68"/>
    <mergeCell ref="AK50:AK56"/>
    <mergeCell ref="AN50:AO50"/>
    <mergeCell ref="AN51:AO51"/>
    <mergeCell ref="AN52:AO52"/>
    <mergeCell ref="AN53:AO53"/>
    <mergeCell ref="AN55:AO55"/>
    <mergeCell ref="AK107:AK108"/>
    <mergeCell ref="AL107:AO107"/>
    <mergeCell ref="AL74:AL75"/>
    <mergeCell ref="AM74:AM75"/>
    <mergeCell ref="AN74:AN75"/>
    <mergeCell ref="AO74:AO75"/>
    <mergeCell ref="AL77:AL78"/>
    <mergeCell ref="AM77:AM78"/>
    <mergeCell ref="AN77:AN78"/>
    <mergeCell ref="AO77:AO78"/>
    <mergeCell ref="AM58:AN58"/>
    <mergeCell ref="AO82:AO83"/>
    <mergeCell ref="AF80:AF81"/>
    <mergeCell ref="AG80:AG81"/>
    <mergeCell ref="AH82:AH83"/>
    <mergeCell ref="AE84:AH84"/>
    <mergeCell ref="AG85:AH85"/>
    <mergeCell ref="AE74:AE75"/>
    <mergeCell ref="AF74:AF75"/>
    <mergeCell ref="AJ17:AJ22"/>
    <mergeCell ref="AJ25:AJ34"/>
    <mergeCell ref="AJ67:AJ68"/>
    <mergeCell ref="AG74:AG75"/>
    <mergeCell ref="AH74:AH75"/>
    <mergeCell ref="AE77:AE78"/>
    <mergeCell ref="AF77:AF78"/>
    <mergeCell ref="AG77:AG78"/>
    <mergeCell ref="AH77:AH78"/>
    <mergeCell ref="AG55:AH55"/>
    <mergeCell ref="AG53:AH53"/>
    <mergeCell ref="AO71:AO72"/>
    <mergeCell ref="AK47:AO47"/>
    <mergeCell ref="AN48:AO48"/>
    <mergeCell ref="AN49:AO49"/>
    <mergeCell ref="AM63:AN63"/>
    <mergeCell ref="AC109:AC112"/>
    <mergeCell ref="AD109:AD110"/>
    <mergeCell ref="AD111:AD112"/>
    <mergeCell ref="AF112:AG112"/>
    <mergeCell ref="AG86:AH86"/>
    <mergeCell ref="AD87:AD94"/>
    <mergeCell ref="AC95:AC104"/>
    <mergeCell ref="AD95:AD96"/>
    <mergeCell ref="AD97:AD104"/>
    <mergeCell ref="AF98:AG98"/>
    <mergeCell ref="AF104:AG104"/>
    <mergeCell ref="AC57:AC63"/>
    <mergeCell ref="AD57:AD63"/>
    <mergeCell ref="AF58:AG58"/>
    <mergeCell ref="AF63:AG63"/>
    <mergeCell ref="AC67:AC68"/>
    <mergeCell ref="AD67:AD68"/>
    <mergeCell ref="AE67:AH67"/>
    <mergeCell ref="AE68:AF68"/>
    <mergeCell ref="AE80:AE81"/>
    <mergeCell ref="AE106:AH106"/>
    <mergeCell ref="AD107:AD108"/>
    <mergeCell ref="AE107:AH107"/>
    <mergeCell ref="AE108:AH108"/>
    <mergeCell ref="AM71:AM72"/>
    <mergeCell ref="AH71:AH72"/>
    <mergeCell ref="AN71:AN72"/>
    <mergeCell ref="AC38:AC41"/>
    <mergeCell ref="AD38:AD41"/>
    <mergeCell ref="AE38:AF38"/>
    <mergeCell ref="AG38:AH38"/>
    <mergeCell ref="AE39:AF39"/>
    <mergeCell ref="AG39:AH39"/>
    <mergeCell ref="AG40:AH40"/>
    <mergeCell ref="AD47:AH47"/>
    <mergeCell ref="AC48:AC56"/>
    <mergeCell ref="AD48:AD49"/>
    <mergeCell ref="AG48:AH48"/>
    <mergeCell ref="AG49:AH49"/>
    <mergeCell ref="AD50:AD56"/>
    <mergeCell ref="AG50:AH50"/>
    <mergeCell ref="AG51:AH51"/>
    <mergeCell ref="AG52:AH52"/>
    <mergeCell ref="AD42:AD43"/>
    <mergeCell ref="AG42:AH42"/>
    <mergeCell ref="AG43:AH43"/>
    <mergeCell ref="AD44:AD45"/>
    <mergeCell ref="AG44:AH44"/>
    <mergeCell ref="AG45:AH45"/>
    <mergeCell ref="AD31:AD32"/>
    <mergeCell ref="AD33:AD34"/>
    <mergeCell ref="AD37:AH37"/>
    <mergeCell ref="W111:W112"/>
    <mergeCell ref="Y112:Z112"/>
    <mergeCell ref="AC4:AH4"/>
    <mergeCell ref="AC6:AC10"/>
    <mergeCell ref="AD6:AD10"/>
    <mergeCell ref="AE6:AH6"/>
    <mergeCell ref="AD13:AH13"/>
    <mergeCell ref="AC14:AC16"/>
    <mergeCell ref="X84:AA84"/>
    <mergeCell ref="Z85:AA85"/>
    <mergeCell ref="Z86:AA86"/>
    <mergeCell ref="W87:W94"/>
    <mergeCell ref="AD14:AD16"/>
    <mergeCell ref="AC17:AC22"/>
    <mergeCell ref="AD18:AD19"/>
    <mergeCell ref="AD20:AD22"/>
    <mergeCell ref="AC25:AC34"/>
    <mergeCell ref="AD25:AH25"/>
    <mergeCell ref="AD26:AD28"/>
    <mergeCell ref="AG27:AG28"/>
    <mergeCell ref="AH27:AH28"/>
    <mergeCell ref="AD29:AD30"/>
    <mergeCell ref="AG41:AH41"/>
    <mergeCell ref="AC42:AC45"/>
    <mergeCell ref="Z52:AA52"/>
    <mergeCell ref="Z53:AA53"/>
    <mergeCell ref="Z55:AA55"/>
    <mergeCell ref="W25:AA25"/>
    <mergeCell ref="W26:W28"/>
    <mergeCell ref="Z48:AA48"/>
    <mergeCell ref="Z49:AA49"/>
    <mergeCell ref="W50:W56"/>
    <mergeCell ref="Z50:AA50"/>
    <mergeCell ref="V42:V45"/>
    <mergeCell ref="W42:W43"/>
    <mergeCell ref="Z42:AA42"/>
    <mergeCell ref="Z43:AA43"/>
    <mergeCell ref="V67:V68"/>
    <mergeCell ref="W67:W68"/>
    <mergeCell ref="X67:AA67"/>
    <mergeCell ref="V69:V81"/>
    <mergeCell ref="W69:W81"/>
    <mergeCell ref="X71:X72"/>
    <mergeCell ref="Y71:Y72"/>
    <mergeCell ref="Z71:Z72"/>
    <mergeCell ref="AA71:AA72"/>
    <mergeCell ref="X74:X75"/>
    <mergeCell ref="X68:Y68"/>
    <mergeCell ref="Y74:Y75"/>
    <mergeCell ref="Z74:Z75"/>
    <mergeCell ref="AA74:AA75"/>
    <mergeCell ref="X77:X78"/>
    <mergeCell ref="Y77:Y78"/>
    <mergeCell ref="Z77:Z78"/>
    <mergeCell ref="AA77:AA78"/>
    <mergeCell ref="Z27:Z28"/>
    <mergeCell ref="AA27:AA28"/>
    <mergeCell ref="W29:W30"/>
    <mergeCell ref="W31:W32"/>
    <mergeCell ref="W33:W34"/>
    <mergeCell ref="W37:AA37"/>
    <mergeCell ref="V38:V41"/>
    <mergeCell ref="W38:W41"/>
    <mergeCell ref="X38:Y38"/>
    <mergeCell ref="Z38:AA38"/>
    <mergeCell ref="X39:Y39"/>
    <mergeCell ref="Z39:AA39"/>
    <mergeCell ref="Z40:AA40"/>
    <mergeCell ref="Z41:AA41"/>
    <mergeCell ref="P57:P63"/>
    <mergeCell ref="R58:S58"/>
    <mergeCell ref="R63:S63"/>
    <mergeCell ref="T27:T28"/>
    <mergeCell ref="P29:P30"/>
    <mergeCell ref="P31:P32"/>
    <mergeCell ref="P33:P34"/>
    <mergeCell ref="P37:T37"/>
    <mergeCell ref="V57:V63"/>
    <mergeCell ref="W57:W63"/>
    <mergeCell ref="Y58:Z58"/>
    <mergeCell ref="Y63:Z63"/>
    <mergeCell ref="W44:W45"/>
    <mergeCell ref="Z44:AA44"/>
    <mergeCell ref="Z45:AA45"/>
    <mergeCell ref="W47:AA47"/>
    <mergeCell ref="V48:V56"/>
    <mergeCell ref="W48:W49"/>
    <mergeCell ref="O67:O68"/>
    <mergeCell ref="P67:P68"/>
    <mergeCell ref="Q67:T67"/>
    <mergeCell ref="Q68:R68"/>
    <mergeCell ref="Q77:Q78"/>
    <mergeCell ref="R77:R78"/>
    <mergeCell ref="S77:S78"/>
    <mergeCell ref="T77:T78"/>
    <mergeCell ref="O69:O81"/>
    <mergeCell ref="P69:P81"/>
    <mergeCell ref="Q71:Q72"/>
    <mergeCell ref="R71:R72"/>
    <mergeCell ref="S71:S72"/>
    <mergeCell ref="T71:T72"/>
    <mergeCell ref="Q74:Q75"/>
    <mergeCell ref="R74:R75"/>
    <mergeCell ref="S74:S75"/>
    <mergeCell ref="T74:T75"/>
    <mergeCell ref="O38:O41"/>
    <mergeCell ref="P38:P41"/>
    <mergeCell ref="Q38:R38"/>
    <mergeCell ref="S38:T38"/>
    <mergeCell ref="Q39:R39"/>
    <mergeCell ref="S39:T39"/>
    <mergeCell ref="S40:T40"/>
    <mergeCell ref="S41:T41"/>
    <mergeCell ref="M82:M83"/>
    <mergeCell ref="J84:M84"/>
    <mergeCell ref="J77:J78"/>
    <mergeCell ref="K77:K78"/>
    <mergeCell ref="L77:L78"/>
    <mergeCell ref="O42:O45"/>
    <mergeCell ref="P42:P43"/>
    <mergeCell ref="S42:T42"/>
    <mergeCell ref="S43:T43"/>
    <mergeCell ref="P44:P45"/>
    <mergeCell ref="S44:T44"/>
    <mergeCell ref="S45:T45"/>
    <mergeCell ref="L71:L72"/>
    <mergeCell ref="M71:M72"/>
    <mergeCell ref="P48:P49"/>
    <mergeCell ref="S48:T48"/>
    <mergeCell ref="S49:T49"/>
    <mergeCell ref="P50:P56"/>
    <mergeCell ref="S50:T50"/>
    <mergeCell ref="S51:T51"/>
    <mergeCell ref="S52:T52"/>
    <mergeCell ref="S53:T53"/>
    <mergeCell ref="S55:T55"/>
    <mergeCell ref="O57:O63"/>
    <mergeCell ref="H17:H22"/>
    <mergeCell ref="I18:I19"/>
    <mergeCell ref="H42:H45"/>
    <mergeCell ref="I42:I43"/>
    <mergeCell ref="L42:M42"/>
    <mergeCell ref="L43:M43"/>
    <mergeCell ref="I44:I45"/>
    <mergeCell ref="L44:M44"/>
    <mergeCell ref="L45:M45"/>
    <mergeCell ref="I37:M37"/>
    <mergeCell ref="H38:H41"/>
    <mergeCell ref="I38:I41"/>
    <mergeCell ref="J38:K38"/>
    <mergeCell ref="L38:M38"/>
    <mergeCell ref="J39:K39"/>
    <mergeCell ref="L39:M39"/>
    <mergeCell ref="L40:M40"/>
    <mergeCell ref="L41:M41"/>
    <mergeCell ref="J74:J75"/>
    <mergeCell ref="Q84:T84"/>
    <mergeCell ref="P85:P86"/>
    <mergeCell ref="H69:H81"/>
    <mergeCell ref="I69:I81"/>
    <mergeCell ref="J71:J72"/>
    <mergeCell ref="H57:H63"/>
    <mergeCell ref="V17:V22"/>
    <mergeCell ref="W18:W19"/>
    <mergeCell ref="AR95:AR96"/>
    <mergeCell ref="X106:AA106"/>
    <mergeCell ref="W107:W108"/>
    <mergeCell ref="X107:AA107"/>
    <mergeCell ref="A95:A104"/>
    <mergeCell ref="B95:B96"/>
    <mergeCell ref="B97:B104"/>
    <mergeCell ref="D98:E98"/>
    <mergeCell ref="D104:E104"/>
    <mergeCell ref="C106:F106"/>
    <mergeCell ref="B107:B108"/>
    <mergeCell ref="J108:M108"/>
    <mergeCell ref="H95:H104"/>
    <mergeCell ref="I95:I96"/>
    <mergeCell ref="I97:I104"/>
    <mergeCell ref="K98:L98"/>
    <mergeCell ref="K104:L104"/>
    <mergeCell ref="J106:M106"/>
    <mergeCell ref="O95:O104"/>
    <mergeCell ref="P95:P96"/>
    <mergeCell ref="P97:P104"/>
    <mergeCell ref="R98:S98"/>
    <mergeCell ref="C108:F108"/>
    <mergeCell ref="P107:P108"/>
    <mergeCell ref="Q107:T107"/>
    <mergeCell ref="I107:I108"/>
    <mergeCell ref="J107:M107"/>
    <mergeCell ref="Q108:T108"/>
    <mergeCell ref="X108:AA108"/>
    <mergeCell ref="D112:E112"/>
    <mergeCell ref="A109:A112"/>
    <mergeCell ref="B109:B110"/>
    <mergeCell ref="B111:B112"/>
    <mergeCell ref="C107:F107"/>
    <mergeCell ref="O109:O112"/>
    <mergeCell ref="P109:P110"/>
    <mergeCell ref="P111:P112"/>
    <mergeCell ref="R112:S112"/>
    <mergeCell ref="K74:K75"/>
    <mergeCell ref="L74:L75"/>
    <mergeCell ref="M74:M75"/>
    <mergeCell ref="H109:H112"/>
    <mergeCell ref="I109:I110"/>
    <mergeCell ref="I111:I112"/>
    <mergeCell ref="K112:L112"/>
    <mergeCell ref="I87:I94"/>
    <mergeCell ref="J80:J81"/>
    <mergeCell ref="K80:K81"/>
    <mergeCell ref="C84:F84"/>
    <mergeCell ref="A69:A81"/>
    <mergeCell ref="B69:B81"/>
    <mergeCell ref="C77:C78"/>
    <mergeCell ref="D77:D78"/>
    <mergeCell ref="E77:E78"/>
    <mergeCell ref="F77:F78"/>
    <mergeCell ref="K71:K72"/>
    <mergeCell ref="Q80:Q81"/>
    <mergeCell ref="R80:R81"/>
    <mergeCell ref="S80:S81"/>
    <mergeCell ref="L80:L81"/>
    <mergeCell ref="E71:E72"/>
    <mergeCell ref="F71:F72"/>
    <mergeCell ref="C74:C75"/>
    <mergeCell ref="D74:D75"/>
    <mergeCell ref="E74:E75"/>
    <mergeCell ref="F74:F75"/>
    <mergeCell ref="AR87:AR94"/>
    <mergeCell ref="AR97:AR104"/>
    <mergeCell ref="BF85:BF86"/>
    <mergeCell ref="E86:F86"/>
    <mergeCell ref="B87:B94"/>
    <mergeCell ref="AR85:AR86"/>
    <mergeCell ref="AY85:AY86"/>
    <mergeCell ref="AU86:AV86"/>
    <mergeCell ref="AK85:AK86"/>
    <mergeCell ref="AD85:AD86"/>
    <mergeCell ref="B85:B86"/>
    <mergeCell ref="E85:F85"/>
    <mergeCell ref="I85:I86"/>
    <mergeCell ref="L85:M85"/>
    <mergeCell ref="L86:M86"/>
    <mergeCell ref="S85:T85"/>
    <mergeCell ref="S86:T86"/>
    <mergeCell ref="P87:P94"/>
    <mergeCell ref="R104:S104"/>
    <mergeCell ref="V95:V104"/>
    <mergeCell ref="W95:W96"/>
    <mergeCell ref="W97:W104"/>
    <mergeCell ref="Y98:Z98"/>
    <mergeCell ref="Y104:Z104"/>
    <mergeCell ref="W85:W86"/>
    <mergeCell ref="AQ95:AQ104"/>
    <mergeCell ref="A48:A56"/>
    <mergeCell ref="B48:B49"/>
    <mergeCell ref="E48:F48"/>
    <mergeCell ref="E49:F49"/>
    <mergeCell ref="B50:B56"/>
    <mergeCell ref="E50:F50"/>
    <mergeCell ref="AA82:AA83"/>
    <mergeCell ref="T82:T83"/>
    <mergeCell ref="C80:C81"/>
    <mergeCell ref="D80:D81"/>
    <mergeCell ref="E80:E81"/>
    <mergeCell ref="F82:F83"/>
    <mergeCell ref="AL80:AL81"/>
    <mergeCell ref="AM80:AM81"/>
    <mergeCell ref="AN80:AN81"/>
    <mergeCell ref="AD69:AD81"/>
    <mergeCell ref="AE71:AE72"/>
    <mergeCell ref="AF71:AF72"/>
    <mergeCell ref="AG71:AG72"/>
    <mergeCell ref="X80:X81"/>
    <mergeCell ref="Y80:Y81"/>
    <mergeCell ref="Z80:Z81"/>
    <mergeCell ref="AC69:AC81"/>
    <mergeCell ref="AJ69:AJ81"/>
    <mergeCell ref="AK69:AK81"/>
    <mergeCell ref="AL71:AL72"/>
    <mergeCell ref="M77:M78"/>
    <mergeCell ref="C71:C72"/>
    <mergeCell ref="D71:D72"/>
    <mergeCell ref="P47:T47"/>
    <mergeCell ref="O48:O56"/>
    <mergeCell ref="E43:F43"/>
    <mergeCell ref="A42:A45"/>
    <mergeCell ref="B42:B43"/>
    <mergeCell ref="E42:F42"/>
    <mergeCell ref="B44:B45"/>
    <mergeCell ref="E44:F44"/>
    <mergeCell ref="E45:F45"/>
    <mergeCell ref="E53:F53"/>
    <mergeCell ref="E52:F52"/>
    <mergeCell ref="E51:F51"/>
    <mergeCell ref="Z51:AA51"/>
    <mergeCell ref="AJ48:AJ56"/>
    <mergeCell ref="AK48:AK49"/>
    <mergeCell ref="D63:E63"/>
    <mergeCell ref="A67:A68"/>
    <mergeCell ref="B67:B68"/>
    <mergeCell ref="C67:F67"/>
    <mergeCell ref="AJ57:AJ63"/>
    <mergeCell ref="AK57:AK63"/>
    <mergeCell ref="A57:A63"/>
    <mergeCell ref="B57:B63"/>
    <mergeCell ref="D58:E58"/>
    <mergeCell ref="C68:D68"/>
    <mergeCell ref="I57:I63"/>
    <mergeCell ref="K58:L58"/>
    <mergeCell ref="K63:L63"/>
    <mergeCell ref="H67:H68"/>
    <mergeCell ref="I67:I68"/>
    <mergeCell ref="J67:M67"/>
    <mergeCell ref="J68:K68"/>
    <mergeCell ref="I25:M25"/>
    <mergeCell ref="I26:I28"/>
    <mergeCell ref="L27:L28"/>
    <mergeCell ref="M27:M28"/>
    <mergeCell ref="B47:F47"/>
    <mergeCell ref="E55:F55"/>
    <mergeCell ref="L55:M55"/>
    <mergeCell ref="I47:M47"/>
    <mergeCell ref="H48:H56"/>
    <mergeCell ref="I48:I49"/>
    <mergeCell ref="L48:M48"/>
    <mergeCell ref="L49:M49"/>
    <mergeCell ref="I50:I56"/>
    <mergeCell ref="L50:M50"/>
    <mergeCell ref="L51:M51"/>
    <mergeCell ref="L52:M52"/>
    <mergeCell ref="L53:M53"/>
    <mergeCell ref="I29:I30"/>
    <mergeCell ref="I31:I32"/>
    <mergeCell ref="I33:I34"/>
    <mergeCell ref="H14:H16"/>
    <mergeCell ref="I14:I16"/>
    <mergeCell ref="V14:V16"/>
    <mergeCell ref="W14:W16"/>
    <mergeCell ref="AJ14:AJ16"/>
    <mergeCell ref="AK14:AK16"/>
    <mergeCell ref="AK18:AK19"/>
    <mergeCell ref="AK20:AK22"/>
    <mergeCell ref="C39:D39"/>
    <mergeCell ref="E39:F39"/>
    <mergeCell ref="E40:F40"/>
    <mergeCell ref="E41:F41"/>
    <mergeCell ref="B37:F37"/>
    <mergeCell ref="A38:A41"/>
    <mergeCell ref="B38:B41"/>
    <mergeCell ref="C38:D38"/>
    <mergeCell ref="E38:F38"/>
    <mergeCell ref="V25:V34"/>
    <mergeCell ref="AK33:AK34"/>
    <mergeCell ref="B31:B32"/>
    <mergeCell ref="B33:B34"/>
    <mergeCell ref="E27:E28"/>
    <mergeCell ref="F27:F28"/>
    <mergeCell ref="B29:B30"/>
    <mergeCell ref="O25:O34"/>
    <mergeCell ref="P25:T25"/>
    <mergeCell ref="P26:P28"/>
    <mergeCell ref="S27:S28"/>
    <mergeCell ref="A25:A34"/>
    <mergeCell ref="B25:F25"/>
    <mergeCell ref="B26:B28"/>
    <mergeCell ref="H25:H34"/>
    <mergeCell ref="B13:F13"/>
    <mergeCell ref="P6:P10"/>
    <mergeCell ref="Q6:T6"/>
    <mergeCell ref="V6:V10"/>
    <mergeCell ref="A4:F4"/>
    <mergeCell ref="A6:A10"/>
    <mergeCell ref="B6:B10"/>
    <mergeCell ref="C6:F6"/>
    <mergeCell ref="B20:B22"/>
    <mergeCell ref="B18:B19"/>
    <mergeCell ref="O4:T4"/>
    <mergeCell ref="O6:O10"/>
    <mergeCell ref="P13:T13"/>
    <mergeCell ref="H4:M4"/>
    <mergeCell ref="H6:H10"/>
    <mergeCell ref="I6:I10"/>
    <mergeCell ref="J6:M6"/>
    <mergeCell ref="I13:M13"/>
    <mergeCell ref="V4:AA4"/>
    <mergeCell ref="W6:W10"/>
    <mergeCell ref="X6:AA6"/>
    <mergeCell ref="W13:AA13"/>
    <mergeCell ref="W20:W22"/>
    <mergeCell ref="A14:A16"/>
    <mergeCell ref="B14:B16"/>
    <mergeCell ref="A17:A22"/>
    <mergeCell ref="I20:I22"/>
    <mergeCell ref="O14:O16"/>
    <mergeCell ref="P14:P16"/>
    <mergeCell ref="O17:O22"/>
    <mergeCell ref="P18:P19"/>
    <mergeCell ref="P20:P22"/>
  </mergeCells>
  <dataValidations count="52">
    <dataValidation type="list" allowBlank="1" showInputMessage="1" showErrorMessage="1" prompt="Select capacity level" sqref="F27 M27 T27 AA27 AH27 AO27 AV27 BC27 BJ27 BQ27 BX27 CE27" xr:uid="{D2B4748C-3A4A-C74B-A921-80DB5EEC2563}">
      <formula1>$F$161:$F$164</formula1>
    </dataValidation>
    <dataValidation type="decimal" allowBlank="1" showInputMessage="1" showErrorMessage="1" errorTitle="Invalid data" error="Please enter a number between 0 and 100" prompt="Enter a percentage between 0 and 100" sqref="D17 D28 D30 D41 D9:D12 D94 D86 D88 D90 D92 C39 K17 K28 K30 K41 K94 K86 K88 K90 K92 J39 K9:K12 R17 R28 R30 R41 R94 R86 R88 R90 R92 Q39 R9:R12 Y17 Y28 Y30 Y41 Y94 Y86 Y88 Y90 Y92 X39 Y9:Y12 AF17 AF28 AF30 AF41 AF94 AF86 AF88 AF90 AF92 AE39 AF9:AF12 AM17 AM28 AM30 AM41 AM94 AM86 AM88 AM90 AM92 AL39 AM9:AM12 AT17 AT28 AT30 AT41 AT94 AT86 AT88 AT90 AT92 AS39 AT9:AT12 BA17 BA28 BA30 BA41 BA94 BA86 BA88 BA90 BA92 AZ39 BA9:BA12 BH17 BH28 BH30 BH41 BH94 BH86 BH88 BH90 BH92 BG39 BH9:BH12 BO17 BO28 BO30 BO41 BO94 BO86 BO88 BO90 BO92 BN39 BO9:BO12 BV17 BV28 BV30 BV41 BV94 BV86 BV88 BV90 BV92 BU39 BV9:BV12 CC17 CC28 CC30 CC41 CC94 CC86 CC88 CC90 CC92 CB39 CC9:CC12" xr:uid="{A6C8D017-51B2-AE46-B768-0E27451DEBA2}">
      <formula1>0</formula1>
      <formula2>100</formula2>
    </dataValidation>
    <dataValidation type="decimal" allowBlank="1" showInputMessage="1" showErrorMessage="1" errorTitle="Invalid data" error="Enter a percentage between 0 and 100" prompt="Enter a percentage (between 0 and 100)" sqref="G9:G13 E9:F12 L9:M12 S9:T12 Z9:AA12 AG9:AH12 AN9:AO12 AU9:AV12 BB9:BC12 BI9:BJ12 BP9:BQ12 BW9:BX12 CD9:CE12" xr:uid="{99A064A6-5F9E-9240-95C4-AC0E38B3A995}">
      <formula1>0</formula1>
      <formula2>100</formula2>
    </dataValidation>
    <dataValidation type="decimal" allowBlank="1" showInputMessage="1" showErrorMessage="1" errorTitle="Invalid data" error="Please enter a number between 0 and 9999999" prompt="Enter a number here" sqref="D16 D8:G8 K16 K8:M8 R16 R8:T8 Y16 Y8:AA8 AF16 AF8:AH8 AM16 AM8:AO8 AT16 AT8:AV8 BA16 BA8:BC8 BH16 BH8:BJ8 BO16 BO8:BQ8 BV16 BV8:BX8 CC16 CC8:CE8" xr:uid="{82C43A24-1867-524E-BADC-96B5615DF262}">
      <formula1>0</formula1>
      <formula2>99999999999</formula2>
    </dataValidation>
    <dataValidation type="whole" allowBlank="1" showInputMessage="1" showErrorMessage="1" errorTitle="Please enter a number here" error="Please enter a number here" promptTitle="Please enter a number here" sqref="C19 J19 Q19 X19 AE19 AL19 AS19 AZ19 BG19 BN19 BU19 CB19" xr:uid="{4586E938-E1C7-E24E-8653-9B28F854FC86}">
      <formula1>0</formula1>
      <formula2>99999</formula2>
    </dataValidation>
    <dataValidation type="list" allowBlank="1" showInputMessage="1" showErrorMessage="1" error="Select from the drop-down list" prompt="Select type of hazards information generated from the drop-down list_x000a_" sqref="E16:E17 L16:L17 S16:S17 Z16:Z17 AG16:AG17 AN16:AN17 AU16:AU17 BB16:BB17 BI16:BI17 BP16:BP17 BW16:BW17 CD16:CD17" xr:uid="{1DFCE13A-D860-5148-AFAF-06B128382969}">
      <formula1>$D$118:$D$125</formula1>
    </dataValidation>
    <dataValidation type="decimal" allowBlank="1" showInputMessage="1" showErrorMessage="1" errorTitle="Invalid data" error="Please enter a number here" prompt="Enter the number of adopted Early Warning Systems" sqref="C21:C22 J21:J22 Q21:Q22 X21:X22 AE21:AE22 AL21:AL22 AS21:AS22 AZ21:AZ22 BG21:BG22 BN21:BN22 BU21:BU22 CB21:CB22" xr:uid="{8FAB28AA-2171-A348-B56F-8F34617D1459}">
      <formula1>0</formula1>
      <formula2>9999999999</formula2>
    </dataValidation>
    <dataValidation type="decimal" allowBlank="1" showInputMessage="1" showErrorMessage="1" errorTitle="Invalid data" error="Please enter a number" prompt="Enter the number of municipalities covered by the Early Warning System" sqref="F22 M22 T22 AA22 AH22 AO22 AV22 BC22 BJ22 BQ22 BX22 CE22" xr:uid="{BD2D14A4-ED16-C646-A817-5AFC41835232}">
      <formula1>0</formula1>
      <formula2>9999999</formula2>
    </dataValidation>
    <dataValidation type="list" allowBlank="1" showInputMessage="1" showErrorMessage="1" prompt="Select scale" sqref="G39" xr:uid="{9A000875-46C1-8A49-991E-23FB829009DE}">
      <formula1>"4: High capacity, 3: Medium capacity, 2: Low capacity, 1: No capacity"</formula1>
    </dataValidation>
    <dataValidation allowBlank="1" showInputMessage="1" showErrorMessage="1" prompt="Please include number of institutions" sqref="C34 J34 Q34 X34 AE34 AL34 AS34 AZ34 BG34 BN34 BU34 CB34" xr:uid="{F98E743E-E04A-C849-A238-D02B77755114}"/>
    <dataValidation type="list" allowBlank="1" showInputMessage="1" showErrorMessage="1" prompt="Select type" sqref="F35:G35 M35 T35 AA35 AH35 AO35 AV35 BC35 BJ35 BQ35 BX35 CE35" xr:uid="{2FDD3477-BECA-3346-A560-585A1263BBCD}">
      <formula1>$D$129:$D$131</formula1>
    </dataValidation>
    <dataValidation type="list" allowBlank="1" showInputMessage="1" showErrorMessage="1" prompt="Select capacity level" sqref="G32" xr:uid="{9567BB30-142A-9546-9051-B3E6FF77B49E}">
      <formula1>$F$142:$F$145</formula1>
    </dataValidation>
    <dataValidation type="list" allowBlank="1" showInputMessage="1" showErrorMessage="1" prompt="Select scale" sqref="G37" xr:uid="{C2B2C36C-7BC4-284E-9A78-ACB941921CC1}">
      <formula1>$F$142:$F$145</formula1>
    </dataValidation>
    <dataValidation type="decimal" allowBlank="1" showInputMessage="1" showErrorMessage="1" errorTitle="Invalid data" error="Please enter a number" sqref="C30 C32 J30 J32 Q30 Q32 X30 X32 AE30 AE32 AL30 AL32 AS30 AS32 AZ30 AZ32 BG30 BG32 BN30 BN32 BU30 BU32 CB30 CB32" xr:uid="{36A5D0EE-9A77-EC4C-90AA-2455CEDCBF5E}">
      <formula1>0</formula1>
      <formula2>9999999999</formula2>
    </dataValidation>
    <dataValidation type="decimal" allowBlank="1" showInputMessage="1" showErrorMessage="1" errorTitle="Invalid data" error="Please enter a number" prompt="Please enter a number here" sqref="D27 C41 C43 C45 K27 J41 J43 J45 R27 Q41 Q43 Q45 Y27 X41 X43 X45 AF27 AE41 AE43 AE45 AM27 AL41 AL43 AL45 AT27 AS41 AS43 AS45 BA27 AZ41 AZ43 AZ45 BH27 BG41 BG43 BG45 BO27 BN41 BN43 BN45 BV27 BU41 BU43 BU45 CC27 CB41 CB43 CB45" xr:uid="{1972E2A9-3E25-FD40-8ABB-676361BA68C3}">
      <formula1>0</formula1>
      <formula2>9999999999</formula2>
    </dataValidation>
    <dataValidation type="list" allowBlank="1" showInputMessage="1" showErrorMessage="1" sqref="A42:A44 H42:H44 O42:O44 V42:V44 AC42:AC44 AJ42:AJ44 AQ42:AQ44 AX42:AX44 BE42:BE44 BL42:BL44 BS42:BS44 BZ42:BZ44" xr:uid="{028A4037-2D18-944B-871B-82410F4CF01E}">
      <formula1>selectyn</formula1>
    </dataValidation>
    <dataValidation type="list" allowBlank="1" showInputMessage="1" showErrorMessage="1" errorTitle="Invalid data" error="Please enter a number between 0 and 100" prompt="Enter a percentage using the drop down menu" sqref="D43 K43 R43 Y43 AF43 AM43 AT43 BA43 BH43 BO43 BV43 CC43" xr:uid="{ABD8F31B-106E-BA43-9BCF-568ED523E3B0}">
      <formula1>"20% to 39%, 40% to 60%, 61% to 80%"</formula1>
    </dataValidation>
    <dataValidation type="list" allowBlank="1" showInputMessage="1" showErrorMessage="1" sqref="E45 G50 L45 S45 Z45 AG45 AN45 AU45 BB45 BI45 BP45 BW45 CD45" xr:uid="{23D0829B-C131-8441-932F-C481D1AD87D2}">
      <formula1>"Regional, National, Sub-national, Local"</formula1>
    </dataValidation>
    <dataValidation type="list" allowBlank="1" showInputMessage="1" showErrorMessage="1" prompt="Select level of awarness" sqref="E43 G48 L43 S43 Z43 AG43 AN43 AU43 BB43 BI43 BP43 BW43 CD43" xr:uid="{CD52D9E6-4593-474E-8839-0B2B720EA655}">
      <formula1>"5: Fully aware, 4: Mostly aware, 3: Partially aware, 2: Partially not aware, 1: Aware of neither"</formula1>
    </dataValidation>
    <dataValidation type="list" allowBlank="1" showInputMessage="1" showErrorMessage="1" sqref="D58:D63 E59:E63 K58:K63 L59:L63 R58:R63 S59:S63 Y58:Y63 Z59:Z63 AF58:AF63 AG59:AG63 AM58:AM63 AN59:AN63 AT58:AT63 AU59:AU63 BA58:BA63 BB59:BB63 BH58:BH63 BI59:BI63 BO58:BO63 BP59:BP63 BV58:BV63 BW59:BW63 CC58:CC63 CD59:CD63" xr:uid="{E0DFBD0E-43C6-9249-B463-D98D127B112A}">
      <formula1>type1</formula1>
    </dataValidation>
    <dataValidation type="list" allowBlank="1" showInputMessage="1" showErrorMessage="1" sqref="F62:G62 D57 F100:G100 D109 F114:G114 F57 F95 M62 K57 M100 K109 M114 M57 M95 T62 R57 T100 R109 T114 T57 T95 AA62 Y57 AA100 Y109 AA114 AA57 AA95 AH62 AF57 AH100 AF109 AH114 AH57 AH95 AO62 AM57 AO100 AM109 AO114 AO57 AO95 AV62 AT57 AV100 AT109 AV114 AV57 AV95 BC62 BA57 BC100 BA109 BC114 BC57 BC95 BJ62 BH57 BJ100 BH109 BJ114 BJ57 BJ95 BQ62 BO57 BQ100 BO109 BQ114 BQ57 BQ95 BX62 BV57 BX100 BV109 BX114 BX57 BX95 CE62 CC57 CE100 CC109 CE114 CE57 CE95" xr:uid="{B05CAD4A-9C16-8F4C-BE9A-EB3EA01B5AB0}">
      <formula1>group</formula1>
    </dataValidation>
    <dataValidation type="whole" allowBlank="1" showInputMessage="1" showErrorMessage="1" error="Please enter a number here" prompt="Please enter a number" sqref="C58:C63 J58:J63 Q58:Q63 X58:X63 AE58:AE63 AL58:AL63 AS58:AS63 AZ58:AZ63 BG58:BG63 BN58:BN63 BU58:BU63 CB58:CB63" xr:uid="{00D3928F-8B27-E24E-8A77-C8DD4FFED488}">
      <formula1>0</formula1>
      <formula2>9999999999999990</formula2>
    </dataValidation>
    <dataValidation type="list" allowBlank="1" showInputMessage="1" showErrorMessage="1" prompt="Select type" sqref="F74:G74 M74 T74 AA74 AH74 AO74 AV74 BC74 BJ74 BQ74 BX74 CE74" xr:uid="{2F62D9E6-8F3E-DE4C-84B7-41A6A9E390CF}">
      <formula1>$F$123:$F$127</formula1>
    </dataValidation>
    <dataValidation type="list" allowBlank="1" showInputMessage="1" showErrorMessage="1" prompt="Select level of improvements" sqref="D69 K69 R69 Y69 AF69 AM69 AT69 BA69 BH69 BO69 BV69 CC69" xr:uid="{275B4172-F00D-4E45-9831-E7B72A905D7D}">
      <formula1>effectiveness</formula1>
    </dataValidation>
    <dataValidation type="list" allowBlank="1" showInputMessage="1" showErrorMessage="1" prompt="Enter the unit and type of the natural asset of ecosystem restored" sqref="E71:E72 E80:E81 E77:E78 E74:E75 L71:L72 L80:L81 L77:L78 L74:L75 S71:S72 S80:S81 S77:S78 S74:S75 Z71:Z72 Z80:Z81 Z77:Z78 Z74:Z75 AG71:AG72 AG80:AG81 AG77:AG78 AG74:AG75 AN71:AN72 AN80:AN81 AN77:AN78 AN74:AN75 AU71:AU72 AU80:AU81 AU77:AU78 AU74:AU75 BB71:BB72 BB80:BB81 BB77:BB78 BB74:BB75 BI71:BI72 BI80:BI81 BI77:BI78 BI74:BI75 BP71:BP72 BP80:BP81 BP77:BP78 BP74:BP75 BW71:BW72 BW80:BW81 BW77:BW78 BW74:BW75 CD71:CD72 CD80:CD81 CD77:CD78 CD74:CD75" xr:uid="{1215E5C8-6578-9746-9FDC-346620EFCE30}">
      <formula1>$C$142:$C$145</formula1>
    </dataValidation>
    <dataValidation type="list" allowBlank="1" showInputMessage="1" showErrorMessage="1" prompt="Select type of natural assets protected or rehabilitated" sqref="C80:C81 C74:C75 C77:C78 J80:J81 J74:J75 J77:J78 Q80:Q81 Q74:Q75 Q77:Q78 X80:X81 X74:X75 X77:X78 AE80:AE81 AE74:AE75 AE77:AE78 AL80:AL81 AL74:AL75 AL77:AL78 AS80:AS81 AS74:AS75 AS77:AS78 AZ80:AZ81 AZ74:AZ75 AZ77:AZ78 BG80:BG81 BG74:BG75 BG77:BG78 BN80:BN81 BN74:BN75 BN77:BN78 BU80:BU81 BU74:BU75 BU77:BU78 CB80:CB81 CB74:CB75 CB77:CB78" xr:uid="{8666B3E5-9BBC-6841-9A5C-F109B5F374C2}">
      <formula1>$C$148:$C$155</formula1>
    </dataValidation>
    <dataValidation type="whole" operator="greaterThan" allowBlank="1" showInputMessage="1" showErrorMessage="1" error="You need to enter a quantitative value greater than 0_x000a_" prompt="Enter total number of assets or ecosystem projected/rehabilitated" sqref="D71:D72 D74:D75 D77:D78 D80:D81 K71:K72 K74:K75 K77:K78 K80:K81 R71:R72 R74:R75 R77:R78 R80:R81 Y71:Y72 Y74:Y75 Y77:Y78 Y80:Y81 AF71:AF72 AF74:AF75 AF77:AF78 AF80:AF81 AM71:AM72 AM74:AM75 AM77:AM78 AM80:AM81 AT71:AT72 AT74:AT75 AT77:AT78 AT80:AT81 BA71:BA72 BA74:BA75 BA77:BA78 BA80:BA81 BH71:BH72 BH74:BH75 BH77:BH78 BH80:BH81 BO71:BO72 BO74:BO75 BO77:BO78 BO80:BO81 BV71:BV72 BV74:BV75 BV77:BV78 BV80:BV81 CC71:CC72 CC74:CC75 CC77:CC78 CC80:CC81" xr:uid="{2CAA5E43-CC3C-7E40-8423-83F897FDF922}">
      <formula1>0</formula1>
    </dataValidation>
    <dataValidation type="list" allowBlank="1" showInputMessage="1" showErrorMessage="1" prompt="Select % increase in income level" sqref="E94 E90 E92 L94 L90 L92 S94 S90 S92 Z94 Z90 Z92 AG94 AG90 AG92 AN94 AN90 AN92 AU94 AU90 AU92 BB94 BB90 BB92 BI94 BI90 BI92 BP94 BP90 BP92 BW94 BW90 BW92 CD94 CD90 CD92" xr:uid="{9666FA9D-1865-D64A-8260-2A96C487F0F2}">
      <formula1>$E$150:$E$158</formula1>
    </dataValidation>
    <dataValidation type="whole" allowBlank="1" showInputMessage="1" showErrorMessage="1" error="Please enter a number here" prompt="Please enter the No. of targeted households" sqref="C86 C94 C88 C90 C92 J86 J94 J88 J90 J92 Q86 Q94 Q88 Q90 Q92 X86 X94 X88 X90 X92 AE86 AE94 AE88 AE90 AE92 AL86 AL94 AL88 AL90 AL92 AS86 AS94 AS88 AS90 AS92 AZ86 AZ94 AZ88 AZ90 AZ92 BG86 BG94 BG88 BG90 BG92 BN86 BN94 BN88 BN90 BN92 BU86 BU94 BU88 BU90 BU92 CB86 CB94 CB88 CB90 CB92" xr:uid="{899897D7-9BE0-0446-B7F7-E94A98EF9515}">
      <formula1>0</formula1>
      <formula2>999999999999999</formula2>
    </dataValidation>
    <dataValidation type="whole" allowBlank="1" showInputMessage="1" showErrorMessage="1" prompt="Enter number of assets" sqref="C96 J96 Q96 X96 AE96 AL96 AS96 AZ96 BG96 BN96 BU96 CB96" xr:uid="{63072742-36E4-FD48-9F61-E08E74A73A71}">
      <formula1>0</formula1>
      <formula2>9999999999999</formula2>
    </dataValidation>
    <dataValidation type="whole" allowBlank="1" showInputMessage="1" showErrorMessage="1" prompt="Enter number of households" sqref="C104 C98 C100 C102 F104 J104 J98 J100 J102 M104 Q104 Q98 Q100 Q102 T104 X104 X98 X100 X102 AA104 AE104 AE98 AE100 AE102 AH104 AL104 AL98 AL100 AL102 AO104 AS104 AS98 AS100 AS102 AV104 AZ104 AZ98 AZ100 AZ102 BC104 BG104 BG98 BG100 BG102 BJ104 BN104 BN98 BN100 BN102 BQ104 BU104 BU98 BU100 BU102 BX104 CB104 CB98 CB100 CB102 CE104" xr:uid="{D375C433-C305-8246-84A2-F50587D20C05}">
      <formula1>0</formula1>
      <formula2>999999999999</formula2>
    </dataValidation>
    <dataValidation type="decimal" allowBlank="1" showInputMessage="1" showErrorMessage="1" error="Please enter a number" prompt="Enter income level of households" sqref="F103:G103 F105:G105 G107 M103 M105 T103 T105 AA103 AA105 AH103 AH105 AO103 AO105 AV103 AV105 BC103 BC105 BJ103 BJ105 BQ103 BQ105 BX103 BX105 CE103 CE105" xr:uid="{64446203-CF2B-9542-B568-443AD83DFC06}">
      <formula1>0</formula1>
      <formula2>9999999999999</formula2>
    </dataValidation>
    <dataValidation type="list" allowBlank="1" showInputMessage="1" showErrorMessage="1" prompt="Select type of policy" sqref="F115:G115 M115 T115 AA115 AH115 AO115 AV115 BC115 BJ115 BQ115 BX115 CE115" xr:uid="{65243B75-7D09-3244-92FE-E9FD1CD31BBE}">
      <formula1>policy</formula1>
    </dataValidation>
    <dataValidation type="whole" allowBlank="1" showInputMessage="1" showErrorMessage="1" error="Please enter a number" prompt="Enter No. of policy introduced or adjusted" sqref="C110 J110 Q110 X110 AE110 AL110 AS110 AZ110 BG110 BN110 BU110 CB110" xr:uid="{1A792E9A-B682-9C40-B5F5-601FD6F51C48}">
      <formula1>0</formula1>
      <formula2>999999999999</formula2>
    </dataValidation>
    <dataValidation type="whole" allowBlank="1" showInputMessage="1" showErrorMessage="1" error="Please enter a number here" prompt="Enter No. of development strategies" sqref="C112 J112 Q112 X112 AE112 AL112 AS112 AZ112 BG112 BN112 BU112 CB112" xr:uid="{D4460E45-DE39-3748-8298-70920C354F25}">
      <formula1>0</formula1>
      <formula2>999999999</formula2>
    </dataValidation>
    <dataValidation type="list" allowBlank="1" showInputMessage="1" showErrorMessage="1" error="Select from the drop-down list._x000a_" prompt="Select overall effectiveness" sqref="F16:F17 M16:M17 T16:T17 AA16:AA17 AH16:AH17 AO16:AO17 AV16:AV17 BC16:BC17 BJ16:BJ17 BQ16:BQ17 BX16:BX17 CE16:CE17" xr:uid="{2675EFE8-43DB-AD4F-8A97-3E48EF49746C}">
      <formula1>#REF!</formula1>
    </dataValidation>
    <dataValidation type="list" allowBlank="1" showInputMessage="1" showErrorMessage="1" prompt="Select level of awarness" sqref="F46:G46 M46 T46 AA46 AH46 AO46 AV46 BC46 BJ46 BQ46 BX46 CE46" xr:uid="{DF0FB614-58B0-F742-8C73-339575F66EAA}">
      <formula1>#REF!</formula1>
    </dataValidation>
    <dataValidation type="list" allowBlank="1" showInputMessage="1" showErrorMessage="1" prompt="Select a sector" sqref="E39 F44:G44 L39 M44 S39 T44 Z39 AA44 AG39 AH44 AN39 AO44 AU39 AV44 BB39 BC44 BI39 BJ44 BP39 BQ44 BW39 BX44 CD39 CE44" xr:uid="{250E1EBB-A9C3-8A40-A252-D56C843C100F}">
      <formula1>#REF!</formula1>
    </dataValidation>
    <dataValidation type="list" allowBlank="1" showInputMessage="1" showErrorMessage="1" prompt="Select sector" sqref="G63:G68 C52:C56 F63:F64 J52:J56 M63:M64 Q52:Q56 T63:T64 X52:X56 AA63:AA64 AE52:AE56 AH63:AH64 AL52:AL56 AO63:AO64 AS52:AS56 AV63:AV64 AZ52:AZ56 BC63:BC64 BG52:BG56 BJ63:BJ64 BN52:BN56 BQ63:BQ64 BU52:BU56 BX63:BX64 CB52:CB56 CE63:CE64" xr:uid="{9F57C4EE-A7C2-F44C-B70A-70139E8C3431}">
      <formula1>#REF!</formula1>
    </dataValidation>
    <dataValidation type="list" allowBlank="1" showInputMessage="1" showErrorMessage="1" prompt="Select response level" sqref="E49 L49 S49 Z49 AG49 AN49 AU49 BB49 BI49 BP49 BW49 CD49" xr:uid="{F3E4D026-2C70-7643-ADDD-F1B89016B299}">
      <formula1>#REF!</formula1>
    </dataValidation>
    <dataValidation type="list" allowBlank="1" showInputMessage="1" showErrorMessage="1" prompt="Select changes in asset" sqref="F59:F61 E52:E56 G56:G61 F56 M59:M61 L52:L56 M56 T59:T61 S52:S56 T56 AA59:AA61 Z52:Z56 AA56 AH59:AH61 AG52:AG56 AH56 AO59:AO61 AN52:AN56 AO56 AV59:AV61 AU52:AU56 AV56 BC59:BC61 BB52:BB56 BC56 BJ59:BJ61 BI52:BI56 BJ56 BQ59:BQ61 BP52:BP56 BQ56 BX59:BX61 BW52:BW56 BX56 CE59:CE61 CD52:CD56 CE56" xr:uid="{B3255DD0-54C4-D443-A747-B69A305121BF}">
      <formula1>#REF!</formula1>
    </dataValidation>
    <dataValidation type="list" allowBlank="1" showInputMessage="1" showErrorMessage="1" prompt="Select targeted asset" sqref="D52:D56 K52:K56 R52:R56 Y52:Y56 AF52:AF56 AM52:AM56 AT52:AT56 BA52:BA56 BH52:BH56 BO52:BO56 BV52:BV56 CC52:CC56" xr:uid="{F8623894-22EA-274D-9269-40364A9A7C6B}">
      <formula1>#REF!</formula1>
    </dataValidation>
    <dataValidation type="list" allowBlank="1" showInputMessage="1" showErrorMessage="1" error="Please select a level of effectiveness from the drop-down list" prompt="Select the level of effectiveness of protection/rehabilitation" sqref="G85:G86 F82:G83 F79:G80 F76:G77 M82:M83 M79:M80 M76:M77 T82:T83 T79:T80 T76:T77 AA82:AA83 AA79:AA80 AA76:AA77 AH82:AH83 AH79:AH80 AH76:AH77 AO82:AO83 AO79:AO80 AO76:AO77 AV82:AV83 AV79:AV80 AV76:AV77 BC82:BC83 BC79:BC80 BC76:BC77 BJ82:BJ83 BJ79:BJ80 BJ76:BJ77 BQ82:BQ83 BQ79:BQ80 BQ76:BQ77 BX82:BX83 BX79:BX80 BX76:BX77 CE82:CE83 CE79:CE80 CE76:CE77" xr:uid="{33BF9841-97C8-0948-8060-6B34BAB9D734}">
      <formula1>#REF!</formula1>
    </dataValidation>
    <dataValidation type="list" allowBlank="1" showInputMessage="1" showErrorMessage="1" prompt="Select level of improvements" sqref="C69 J69 Q69 X69 AE69 AL69 AS69 AZ69 BG69 BN69 BU69 CB69" xr:uid="{0713156A-E715-AB4A-94EC-E7BEB056D824}">
      <formula1>#REF!</formula1>
    </dataValidation>
    <dataValidation type="list" allowBlank="1" showInputMessage="1" showErrorMessage="1" prompt="Select programme/sector" sqref="E69 L69 S69 Z69 AG69 AN69 AU69 BB69 BI69 BP69 BW69 CD69" xr:uid="{9255FDD5-4C0E-8647-8714-6EB9FCF3B257}">
      <formula1>#REF!</formula1>
    </dataValidation>
    <dataValidation type="list" allowBlank="1" showInputMessage="1" showErrorMessage="1" prompt="Select adaptation strategy" sqref="F101:G101 M101 T101 AA101 AH101 AO101 AV101 BC101 BJ101 BQ101 BX101 CE101" xr:uid="{791A9BBD-B448-A74B-BAD5-23F182835898}">
      <formula1>#REF!</formula1>
    </dataValidation>
    <dataValidation type="list" allowBlank="1" showInputMessage="1" showErrorMessage="1" error="Please select improvement level from the drop-down list" prompt="Select improvement level" sqref="G91 E86 L86 S86 Z86 AG86 AN86 AU86 BB86 BI86 BP86 BW86 CD86" xr:uid="{ADD1AFC2-C366-9E40-9243-4F61FA26F267}">
      <formula1>#REF!</formula1>
    </dataValidation>
    <dataValidation type="list" allowBlank="1" showInputMessage="1" showErrorMessage="1" prompt="Please select the alternate source" sqref="G95 F93:G93 G99 G97 M93 T93 AA93 AH93 AO93 AV93 BC93 BJ93 BQ93 BX93 CE93" xr:uid="{0679B37F-9D75-E14B-9B36-48C88166B8D7}">
      <formula1>#REF!</formula1>
    </dataValidation>
    <dataValidation type="list" allowBlank="1" showInputMessage="1" showErrorMessage="1" prompt="Select income source" sqref="D104 D100 D102 K104 K100 K102 R104 R100 R102 Y104 Y100 Y102 AF104 AF100 AF102 AM104 AM100 AM102 AT104 AT100 AT102 BA104 BA100 BA102 BH104 BH100 BH102 BO104 BO100 BO102 BV104 BV100 BV102 CC104 CC100 CC102" xr:uid="{A93715B8-1BED-7541-A0EB-72F6F002AF08}">
      <formula1>#REF!</formula1>
    </dataValidation>
    <dataValidation type="list" allowBlank="1" showInputMessage="1" showErrorMessage="1" prompt="Select state of enforcement" sqref="D112:E112 K112:L112 R112:S112 Y112:Z112 AF112:AG112 AM112:AN112 AT112:AU112 BA112:BB112 BH112:BI112 BO112:BP112 BV112:BW112 CC112:CD112" xr:uid="{5F4F86E7-1F9D-A54C-8ED4-B7AEE1D68CDB}">
      <formula1>#REF!</formula1>
    </dataValidation>
    <dataValidation type="list" allowBlank="1" showInputMessage="1" showErrorMessage="1" prompt="Select integration level" sqref="C108 F113:G113 J108 M113 Q108 T113 X108 AA113 AE108 AH113 AL108 AO113 AS108 AV113 AZ108 BC113 BG108 BJ113 BN108 BQ113 BU108 BX113 CB108 CE113" xr:uid="{B561C61D-175F-A342-89CD-AFF754D459A3}">
      <formula1>#REF!</formula1>
    </dataValidation>
    <dataValidation type="list" allowBlank="1" showInputMessage="1" showErrorMessage="1" prompt="Select effectiveness" sqref="F117:G117 M117 T117 AA117 AH117 AO117 AV117 BC117 BJ117 BQ117 BX117 CE117" xr:uid="{CA6A1FBD-4661-7E48-A484-667CEE937242}">
      <formula1>#REF!</formula1>
    </dataValidation>
  </dataValidation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11</vt:i4>
      </vt:variant>
    </vt:vector>
  </HeadingPairs>
  <TitlesOfParts>
    <vt:vector size="22" baseType="lpstr">
      <vt:lpstr>Overview</vt:lpstr>
      <vt:lpstr>Financial Data </vt:lpstr>
      <vt:lpstr>Risk Assesment</vt:lpstr>
      <vt:lpstr>ESP Compliance</vt:lpstr>
      <vt:lpstr>GP Compliance</vt:lpstr>
      <vt:lpstr>ESP and GP Guidance notes</vt:lpstr>
      <vt:lpstr>Rating</vt:lpstr>
      <vt:lpstr>Project Indicators</vt:lpstr>
      <vt:lpstr>Lessons Learned</vt:lpstr>
      <vt:lpstr>Results Tracker (rev)</vt:lpstr>
      <vt:lpstr>Tracker for projects under  (2)</vt:lpstr>
      <vt:lpstr>'Results Tracker (rev)'!incomelevel</vt:lpstr>
      <vt:lpstr>'Results Tracker (rev)'!info</vt:lpstr>
      <vt:lpstr>'Results Tracker (rev)'!overalleffect</vt:lpstr>
      <vt:lpstr>'Results Tracker (rev)'!physicalassets</vt:lpstr>
      <vt:lpstr>'Results Tracker (rev)'!Print_Area</vt:lpstr>
      <vt:lpstr>'Results Tracker (rev)'!quality</vt:lpstr>
      <vt:lpstr>'Results Tracker (rev)'!question</vt:lpstr>
      <vt:lpstr>'Results Tracker (rev)'!responses</vt:lpstr>
      <vt:lpstr>'Results Tracker (rev)'!state</vt:lpstr>
      <vt:lpstr>'Results Tracker (rev)'!type1</vt:lpstr>
      <vt:lpstr>'Results Tracker (rev)'!yesno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2019-07-02T21:11:44Z</cp:lastPrinted>
  <dcterms:created xsi:type="dcterms:W3CDTF">2010-11-30T14:15:01Z</dcterms:created>
  <dcterms:modified xsi:type="dcterms:W3CDTF">2023-06-20T20:48:54Z</dcterms:modified>
</cp:coreProperties>
</file>