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autoCompressPictures="0" defaultThemeVersion="124226"/>
  <mc:AlternateContent xmlns:mc="http://schemas.openxmlformats.org/markup-compatibility/2006">
    <mc:Choice Requires="x15">
      <x15ac:absPath xmlns:x15ac="http://schemas.microsoft.com/office/spreadsheetml/2010/11/ac" url="P:\Adaptation Fund\Projects and Programs\Project reports\Mali\2nd PPR\"/>
    </mc:Choice>
  </mc:AlternateContent>
  <bookViews>
    <workbookView xWindow="0" yWindow="0" windowWidth="28800" windowHeight="11610"/>
  </bookViews>
  <sheets>
    <sheet name="Overview" sheetId="1" r:id="rId1"/>
    <sheet name="FinancialData" sheetId="2" r:id="rId2"/>
    <sheet name="Risk Assessment" sheetId="4" r:id="rId3"/>
    <sheet name="Rating" sheetId="5" r:id="rId4"/>
    <sheet name="Project Indicators" sheetId="8" r:id="rId5"/>
    <sheet name="Lessons Learned" sheetId="9" r:id="rId6"/>
    <sheet name="Results Tracker" sheetId="12" r:id="rId7"/>
    <sheet name="Units for Indicators" sheetId="6" r:id="rId8"/>
  </sheets>
  <externalReferences>
    <externalReference r:id="rId9"/>
  </externalReferences>
  <definedNames>
    <definedName name="iincome">#REF!</definedName>
    <definedName name="income">#REF!</definedName>
    <definedName name="incomelevel">#REF!</definedName>
    <definedName name="info">#REF!</definedName>
    <definedName name="Month">[1]Dropdowns!$G$2:$G$13</definedName>
    <definedName name="overalleffect">#REF!</definedName>
    <definedName name="physicalassets">#REF!</definedName>
    <definedName name="quality">#REF!</definedName>
    <definedName name="question">#REF!</definedName>
    <definedName name="responses">#REF!</definedName>
    <definedName name="state">#REF!</definedName>
    <definedName name="type1">#REF!</definedName>
    <definedName name="Year">[1]Dropdowns!$H$2:$H$36</definedName>
    <definedName name="yesno">#REF!</definedName>
  </definedNames>
  <calcPr calcId="171027" concurrentCalc="0"/>
  <extLst>
    <ext xmlns:mx="http://schemas.microsoft.com/office/mac/excel/2008/main" uri="{7523E5D3-25F3-A5E0-1632-64F254C22452}">
      <mx:ArchID Flags="2"/>
    </ext>
  </extLst>
</workbook>
</file>

<file path=xl/calcChain.xml><?xml version="1.0" encoding="utf-8"?>
<calcChain xmlns="http://schemas.openxmlformats.org/spreadsheetml/2006/main">
  <c r="I25" i="5" l="1"/>
  <c r="G24" i="2"/>
  <c r="F24" i="2"/>
  <c r="G20" i="2"/>
  <c r="F20" i="2"/>
  <c r="G17" i="2"/>
  <c r="G29" i="2"/>
  <c r="F17" i="2"/>
  <c r="F29" i="2"/>
  <c r="H22" i="2"/>
  <c r="H23" i="2"/>
  <c r="H25" i="2"/>
  <c r="H26" i="2"/>
  <c r="H27" i="2"/>
  <c r="H28" i="2"/>
  <c r="H21" i="2"/>
  <c r="H19" i="2"/>
  <c r="H18" i="2"/>
  <c r="F44" i="2"/>
  <c r="F43" i="2"/>
  <c r="F42" i="2"/>
  <c r="F41" i="2"/>
  <c r="F40" i="2"/>
  <c r="F39" i="2"/>
  <c r="F38" i="2"/>
  <c r="F37" i="2"/>
  <c r="F35" i="2"/>
  <c r="F34" i="2"/>
  <c r="I18" i="5"/>
  <c r="I27" i="5"/>
  <c r="I10" i="5"/>
  <c r="E57" i="12"/>
  <c r="K21" i="12"/>
  <c r="I21" i="12"/>
  <c r="K16" i="12"/>
  <c r="F15" i="12"/>
  <c r="E15" i="12"/>
  <c r="I21" i="5"/>
  <c r="I16" i="5"/>
  <c r="D51" i="1"/>
  <c r="H20" i="2"/>
  <c r="H24" i="2"/>
  <c r="F36" i="2"/>
  <c r="H17" i="2"/>
  <c r="H29" i="2"/>
  <c r="F33" i="2"/>
  <c r="I19" i="5"/>
  <c r="I20" i="5"/>
  <c r="I22" i="5"/>
  <c r="F45" i="2"/>
  <c r="I24" i="5"/>
  <c r="I26" i="5"/>
  <c r="I28" i="5"/>
  <c r="I29" i="5"/>
  <c r="I30" i="5"/>
  <c r="P24" i="12"/>
</calcChain>
</file>

<file path=xl/comments1.xml><?xml version="1.0" encoding="utf-8"?>
<comments xmlns="http://schemas.openxmlformats.org/spreadsheetml/2006/main">
  <authors>
    <author>Microsoft</author>
  </authors>
  <commentList>
    <comment ref="E27" authorId="0" shapeId="0">
      <text>
        <r>
          <rPr>
            <b/>
            <sz val="9"/>
            <color indexed="81"/>
            <rFont val="Tahoma"/>
            <family val="2"/>
          </rPr>
          <t>Microsoft:</t>
        </r>
        <r>
          <rPr>
            <sz val="9"/>
            <color indexed="81"/>
            <rFont val="Tahoma"/>
            <family val="2"/>
          </rPr>
          <t xml:space="preserve">
SAP, Mali-Météo, PAM</t>
        </r>
      </text>
    </comment>
    <comment ref="D30" authorId="0" shapeId="0">
      <text>
        <r>
          <rPr>
            <b/>
            <sz val="9"/>
            <color indexed="81"/>
            <rFont val="Tahoma"/>
            <family val="2"/>
          </rPr>
          <t>Microsoft:</t>
        </r>
        <r>
          <rPr>
            <sz val="9"/>
            <color indexed="81"/>
            <rFont val="Tahoma"/>
            <family val="2"/>
          </rPr>
          <t xml:space="preserve">
Omvf</t>
        </r>
      </text>
    </comment>
    <comment ref="D32" authorId="0" shapeId="0">
      <text>
        <r>
          <rPr>
            <b/>
            <sz val="9"/>
            <color indexed="81"/>
            <rFont val="Tahoma"/>
            <family val="2"/>
          </rPr>
          <t>Microsoft:</t>
        </r>
        <r>
          <rPr>
            <sz val="9"/>
            <color indexed="81"/>
            <rFont val="Tahoma"/>
            <family val="2"/>
          </rPr>
          <t xml:space="preserve">
Pam</t>
        </r>
      </text>
    </comment>
    <comment ref="D34" authorId="0" shapeId="0">
      <text>
        <r>
          <rPr>
            <b/>
            <sz val="9"/>
            <color indexed="81"/>
            <rFont val="Tahoma"/>
            <family val="2"/>
          </rPr>
          <t>Microsoft:</t>
        </r>
        <r>
          <rPr>
            <sz val="9"/>
            <color indexed="81"/>
            <rFont val="Tahoma"/>
            <family val="2"/>
          </rPr>
          <t xml:space="preserve">
Mali femmes et Asnac</t>
        </r>
      </text>
    </comment>
    <comment ref="D36" authorId="0" shapeId="0">
      <text>
        <r>
          <rPr>
            <b/>
            <sz val="9"/>
            <color indexed="81"/>
            <rFont val="Tahoma"/>
            <family val="2"/>
          </rPr>
          <t>Microsoft:</t>
        </r>
        <r>
          <rPr>
            <sz val="9"/>
            <color indexed="81"/>
            <rFont val="Tahoma"/>
            <family val="2"/>
          </rPr>
          <t xml:space="preserve">
Sap et PGRCI</t>
        </r>
      </text>
    </comment>
    <comment ref="D40" authorId="0" shapeId="0">
      <text>
        <r>
          <rPr>
            <b/>
            <sz val="9"/>
            <color indexed="81"/>
            <rFont val="Tahoma"/>
            <family val="2"/>
          </rPr>
          <t>Microsoft:</t>
        </r>
        <r>
          <rPr>
            <sz val="9"/>
            <color indexed="81"/>
            <rFont val="Tahoma"/>
            <family val="2"/>
          </rPr>
          <t xml:space="preserve">
Sap et Météo</t>
        </r>
      </text>
    </comment>
    <comment ref="D43" authorId="0" shapeId="0">
      <text>
        <r>
          <rPr>
            <b/>
            <sz val="9"/>
            <color indexed="81"/>
            <rFont val="Tahoma"/>
            <family val="2"/>
          </rPr>
          <t>Microsoft:</t>
        </r>
        <r>
          <rPr>
            <sz val="9"/>
            <color indexed="81"/>
            <rFont val="Tahoma"/>
            <family val="2"/>
          </rPr>
          <t xml:space="preserve">
PGRCI</t>
        </r>
      </text>
    </comment>
    <comment ref="N54" authorId="0" shapeId="0">
      <text>
        <r>
          <rPr>
            <b/>
            <sz val="9"/>
            <color indexed="81"/>
            <rFont val="Tahoma"/>
            <family val="2"/>
          </rPr>
          <t>Microsoft:</t>
        </r>
        <r>
          <rPr>
            <sz val="9"/>
            <color indexed="81"/>
            <rFont val="Tahoma"/>
            <family val="2"/>
          </rPr>
          <t xml:space="preserve">
Applications météorologiques et gestion des chnagements climatiques</t>
        </r>
      </text>
    </comment>
    <comment ref="L57" authorId="0" shapeId="0">
      <text>
        <r>
          <rPr>
            <b/>
            <sz val="9"/>
            <color indexed="81"/>
            <rFont val="Tahoma"/>
            <family val="2"/>
          </rPr>
          <t>Microsoft:</t>
        </r>
        <r>
          <rPr>
            <sz val="9"/>
            <color indexed="81"/>
            <rFont val="Tahoma"/>
            <family val="2"/>
          </rPr>
          <t xml:space="preserve">
Formation paysans sur les applications climatiques et formation de la société civile sur la gestion des changements climatiques</t>
        </r>
      </text>
    </comment>
    <comment ref="L65" authorId="0" shapeId="0">
      <text>
        <r>
          <rPr>
            <b/>
            <sz val="9"/>
            <color indexed="81"/>
            <rFont val="Tahoma"/>
            <family val="2"/>
          </rPr>
          <t>Microsoft:</t>
        </r>
        <r>
          <rPr>
            <sz val="9"/>
            <color indexed="81"/>
            <rFont val="Tahoma"/>
            <family val="2"/>
          </rPr>
          <t xml:space="preserve">
Formation en agroforesterie et semences améliorées et semoirs multifonctionnelles et production de plants en pépinières et foration surla gestion des changements climatiques</t>
        </r>
        <r>
          <rPr>
            <b/>
            <sz val="9"/>
            <color indexed="81"/>
            <rFont val="Tahoma"/>
            <family val="2"/>
          </rPr>
          <t>Microsoft:</t>
        </r>
        <r>
          <rPr>
            <sz val="9"/>
            <color indexed="81"/>
            <rFont val="Tahoma"/>
            <family val="2"/>
          </rPr>
          <t xml:space="preserve">
</t>
        </r>
      </text>
    </comment>
    <comment ref="D78" authorId="0" shapeId="0">
      <text>
        <r>
          <rPr>
            <b/>
            <sz val="9"/>
            <color indexed="81"/>
            <rFont val="Tahoma"/>
            <family val="2"/>
          </rPr>
          <t>Microsoft:</t>
        </r>
        <r>
          <rPr>
            <sz val="9"/>
            <color indexed="81"/>
            <rFont val="Tahoma"/>
            <family val="2"/>
          </rPr>
          <t xml:space="preserve">
Debloquage de canaux, aménagement de mares, adduction d'eau sommaire</t>
        </r>
      </text>
    </comment>
    <comment ref="D79" authorId="0" shapeId="0">
      <text>
        <r>
          <rPr>
            <b/>
            <sz val="9"/>
            <color indexed="81"/>
            <rFont val="Tahoma"/>
            <family val="2"/>
          </rPr>
          <t>Microsoft:</t>
        </r>
        <r>
          <rPr>
            <sz val="9"/>
            <color indexed="81"/>
            <rFont val="Tahoma"/>
            <family val="2"/>
          </rPr>
          <t xml:space="preserve">
Périmètres maraichers, pisciculture, conservation des eaux et sols, production de pâturage, introduction de semences améliorées, agroforesterie adpatée au changements climatiques, Reboisement</t>
        </r>
      </text>
    </comment>
    <comment ref="D80" authorId="0" shapeId="0">
      <text>
        <r>
          <rPr>
            <b/>
            <sz val="9"/>
            <color indexed="81"/>
            <rFont val="Tahoma"/>
            <family val="2"/>
          </rPr>
          <t>Microsoft:</t>
        </r>
        <r>
          <rPr>
            <sz val="9"/>
            <color indexed="81"/>
            <rFont val="Tahoma"/>
            <family val="2"/>
          </rPr>
          <t xml:space="preserve">
Banque de céréales</t>
        </r>
      </text>
    </comment>
    <comment ref="D81" authorId="0" shapeId="0">
      <text>
        <r>
          <rPr>
            <b/>
            <sz val="9"/>
            <color indexed="81"/>
            <rFont val="Tahoma"/>
            <family val="2"/>
          </rPr>
          <t>Microsoft:</t>
        </r>
        <r>
          <rPr>
            <sz val="9"/>
            <color indexed="81"/>
            <rFont val="Tahoma"/>
            <family val="2"/>
          </rPr>
          <t xml:space="preserve">
Micro-crédits
</t>
        </r>
      </text>
    </comment>
  </commentList>
</comments>
</file>

<file path=xl/sharedStrings.xml><?xml version="1.0" encoding="utf-8"?>
<sst xmlns="http://schemas.openxmlformats.org/spreadsheetml/2006/main" count="1702" uniqueCount="863">
  <si>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</si>
  <si>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</si>
  <si>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</si>
  <si>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</si>
  <si>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</si>
  <si>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</si>
  <si>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</si>
  <si>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</si>
  <si>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</si>
  <si>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</si>
  <si>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</si>
  <si>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</si>
  <si>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</si>
  <si>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</si>
  <si>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</si>
  <si>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</si>
  <si>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</si>
  <si>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</si>
  <si>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</si>
  <si>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</si>
  <si>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</si>
  <si>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</si>
  <si>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</si>
  <si>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</si>
  <si>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</si>
  <si>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</si>
  <si>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</si>
  <si>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</si>
  <si>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</si>
  <si>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</si>
  <si>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</si>
  <si>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</si>
  <si>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</si>
  <si>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</si>
  <si>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</si>
  <si>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</si>
  <si>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</si>
  <si>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</si>
  <si>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</si>
  <si>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</si>
  <si>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</si>
  <si>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</si>
  <si>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</si>
  <si>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</si>
  <si>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</si>
  <si>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</si>
  <si>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</si>
  <si>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</si>
  <si>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</si>
  <si>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</si>
  <si>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</si>
  <si>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</si>
  <si>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</si>
  <si>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</si>
  <si>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</si>
  <si>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</si>
  <si>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</si>
  <si>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</si>
  <si>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</si>
  <si>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</si>
  <si>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</si>
  <si>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</si>
  <si>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</si>
  <si>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</si>
  <si>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</si>
  <si>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</si>
  <si>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</si>
  <si>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</si>
  <si>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</si>
  <si>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</si>
  <si>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</si>
  <si>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</si>
  <si>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</si>
  <si>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</si>
  <si>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</si>
  <si>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</si>
  <si>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</si>
  <si>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</si>
  <si>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</si>
  <si>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</si>
  <si>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</si>
  <si>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</si>
  <si>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</si>
  <si>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</si>
  <si>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</si>
  <si>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</si>
  <si>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</si>
  <si>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</si>
  <si>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</si>
  <si>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</si>
  <si>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</si>
  <si>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</si>
  <si>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</si>
  <si>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</si>
  <si>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</si>
  <si>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</si>
  <si>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</si>
  <si>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</si>
  <si>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</si>
  <si>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</si>
  <si>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</si>
  <si>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</si>
  <si>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</si>
  <si>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</si>
  <si>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</si>
  <si>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</si>
  <si>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</si>
  <si>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</si>
  <si>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</si>
  <si>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</si>
  <si>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</si>
  <si>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</si>
  <si>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</si>
  <si>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</si>
  <si>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</si>
  <si>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</si>
  <si>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</si>
  <si>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</si>
  <si>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</si>
  <si>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</si>
  <si>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</si>
  <si>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</si>
  <si>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</si>
  <si>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</si>
  <si>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</si>
  <si>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</si>
  <si>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</si>
  <si>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</si>
  <si>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</si>
  <si>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</si>
  <si>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</si>
  <si>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</si>
  <si>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</si>
  <si>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</si>
  <si>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</si>
  <si>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</si>
  <si>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</si>
  <si>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</si>
  <si>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</si>
  <si>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</si>
  <si>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</si>
  <si>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</si>
  <si>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</si>
  <si>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</si>
  <si>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</si>
  <si>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</si>
  <si>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</si>
  <si>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</si>
  <si>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</si>
  <si>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</si>
  <si>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</si>
  <si>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</si>
  <si>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</si>
  <si>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</si>
  <si>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</si>
  <si>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</si>
  <si>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</si>
  <si>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</si>
  <si>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</si>
  <si>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</si>
  <si>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</si>
  <si>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</si>
  <si>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</si>
  <si>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</si>
  <si>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</si>
  <si>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</si>
  <si>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</si>
  <si>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</si>
  <si>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</si>
  <si>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</si>
  <si>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</si>
  <si>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</si>
  <si>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</si>
  <si>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</si>
  <si>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</si>
  <si>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</si>
  <si>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</si>
  <si>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</si>
  <si>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</si>
  <si>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</si>
  <si>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</si>
  <si>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</si>
  <si>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</si>
  <si>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</si>
  <si>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</si>
  <si>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</si>
  <si>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</si>
  <si>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</si>
  <si>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</si>
  <si>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</si>
  <si>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</si>
  <si>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</si>
  <si>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</si>
  <si>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</si>
  <si>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</si>
  <si>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</si>
  <si>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</si>
  <si>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</si>
  <si>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</si>
  <si>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</si>
  <si>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</si>
  <si>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</si>
  <si>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</si>
  <si>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</si>
  <si>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</si>
  <si>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</si>
  <si>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</si>
  <si>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</si>
  <si>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</si>
  <si>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</si>
  <si>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</si>
  <si>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</si>
  <si>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</si>
  <si>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</si>
  <si>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</si>
  <si>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</si>
  <si>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</si>
  <si>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</si>
  <si>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</si>
  <si>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</si>
  <si>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</si>
  <si>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</si>
  <si>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</si>
  <si>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</si>
  <si>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</si>
  <si>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</si>
  <si>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</si>
  <si>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</si>
  <si>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</si>
  <si>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</si>
  <si>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</si>
  <si>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</si>
  <si>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</si>
  <si>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</si>
  <si>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</si>
  <si>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</si>
  <si>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</si>
  <si>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</si>
  <si>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</si>
  <si>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</si>
  <si>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</si>
  <si>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</si>
  <si>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</si>
  <si>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</si>
  <si>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</si>
  <si>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</si>
  <si>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</si>
  <si>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</si>
  <si>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</si>
  <si>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</si>
  <si>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</si>
  <si>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</si>
  <si>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</si>
  <si>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</si>
  <si>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</si>
  <si>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</si>
  <si>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</si>
  <si>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</si>
  <si>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</si>
  <si>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</si>
  <si>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</si>
  <si>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</si>
  <si>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</si>
  <si>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</si>
  <si>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</si>
  <si>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</si>
  <si>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</si>
  <si>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</si>
  <si>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</si>
  <si>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</si>
  <si>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</si>
  <si>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</si>
  <si>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</si>
  <si>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</si>
  <si>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</si>
  <si>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</si>
  <si>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</si>
  <si>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</si>
  <si>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</si>
  <si>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</si>
  <si>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</si>
  <si>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</si>
  <si>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</si>
  <si>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</si>
  <si>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</si>
  <si>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</si>
  <si>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</si>
  <si>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</si>
  <si>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</si>
  <si>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</si>
  <si>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</si>
  <si>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</si>
  <si>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</si>
  <si>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</si>
  <si>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</si>
  <si>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</si>
  <si>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</si>
  <si>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</si>
  <si>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</si>
  <si>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</si>
  <si>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</si>
  <si>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</si>
  <si>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</si>
  <si>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</si>
  <si>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</si>
  <si>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</si>
  <si>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</si>
  <si>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</si>
  <si>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</si>
  <si>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</si>
  <si>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</si>
  <si>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</si>
  <si>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</si>
  <si>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</si>
  <si>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</si>
  <si>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</si>
  <si>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</si>
  <si>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</si>
  <si>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</si>
  <si>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</si>
  <si>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</si>
  <si>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</si>
  <si>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</si>
  <si>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</si>
  <si>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</si>
  <si>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</si>
  <si>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</si>
  <si>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</si>
  <si>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</si>
  <si>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</si>
  <si>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</si>
  <si>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Number of targeted stakeholders</t>
  </si>
  <si>
    <t>Hazards information generated and disseminated</t>
  </si>
  <si>
    <t>Overall effectiveness</t>
  </si>
  <si>
    <t>% of female targeted</t>
  </si>
  <si>
    <t>No. of projects/programmes that conduct and update risk and vulnerability assessments</t>
  </si>
  <si>
    <t>Scale</t>
  </si>
  <si>
    <t>Status</t>
  </si>
  <si>
    <t>No. of adopted Early Warning Systems</t>
  </si>
  <si>
    <t>Category targeted</t>
  </si>
  <si>
    <t>Hazard</t>
  </si>
  <si>
    <t>Geographical coverage</t>
  </si>
  <si>
    <t>Number of municipalities</t>
  </si>
  <si>
    <t>Number of staff targeted</t>
  </si>
  <si>
    <t>Capacity level</t>
  </si>
  <si>
    <t>Total staff trained</t>
  </si>
  <si>
    <t>% of female staff trained</t>
  </si>
  <si>
    <t>Type</t>
  </si>
  <si>
    <t>Percentage of targeted population applying adaptation measures</t>
  </si>
  <si>
    <t>No. of targeted beneficiaries</t>
  </si>
  <si>
    <t>% of female participants targeted</t>
  </si>
  <si>
    <t>Level of awareness</t>
  </si>
  <si>
    <t>Project/programme sector</t>
  </si>
  <si>
    <t>Geographical scale</t>
  </si>
  <si>
    <t>Response level</t>
  </si>
  <si>
    <t>Targeted asset</t>
  </si>
  <si>
    <t>Changes in asset (quantitative or qualitative)</t>
  </si>
  <si>
    <t>Number of services</t>
  </si>
  <si>
    <t>Outcome 5: Increased ecosystem resilience in response to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</si>
  <si>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</si>
  <si>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</si>
  <si>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</si>
  <si>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</si>
  <si>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</si>
  <si>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</si>
  <si>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</si>
  <si>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No. of targeted households</t>
  </si>
  <si>
    <t>% of female headed households</t>
  </si>
  <si>
    <t>Improvement level</t>
  </si>
  <si>
    <t>% increase in income level vis-à-vis baseline</t>
  </si>
  <si>
    <t>Alternate Source</t>
  </si>
  <si>
    <t>Number of Assets</t>
  </si>
  <si>
    <t>Type of Assets</t>
  </si>
  <si>
    <t>Adaptation strategy</t>
  </si>
  <si>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</si>
  <si>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</si>
  <si>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</si>
  <si>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</si>
  <si>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Integration level</t>
  </si>
  <si>
    <t>Output 7:Improved integration of climate-resilience strategies into country development plans</t>
  </si>
  <si>
    <t>No. of Policies introduced or adjusted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</si>
  <si>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</si>
  <si>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</si>
  <si>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</si>
  <si>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</si>
  <si>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</si>
  <si>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</si>
  <si>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</si>
  <si>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</si>
  <si>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</si>
  <si>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</si>
  <si>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</si>
  <si>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</si>
  <si>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</si>
  <si>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</si>
  <si>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</si>
  <si>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</si>
  <si>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</si>
  <si>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</si>
  <si>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</si>
  <si>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</si>
  <si>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</si>
  <si>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</si>
  <si>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</si>
  <si>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</si>
  <si>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</si>
  <si>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</si>
  <si>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</si>
  <si>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</si>
  <si>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</si>
  <si>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</si>
  <si>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</si>
  <si>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</si>
  <si>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</si>
  <si>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</si>
  <si>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</si>
  <si>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</si>
  <si>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</si>
  <si>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</si>
  <si>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</si>
  <si>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</si>
  <si>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</si>
  <si>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</si>
  <si>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</si>
  <si>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</si>
  <si>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</si>
  <si>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</si>
  <si>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</si>
  <si>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</si>
  <si>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</si>
  <si>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</si>
  <si>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</si>
  <si>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</si>
  <si>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</si>
  <si>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</si>
  <si>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</si>
  <si>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</si>
  <si>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</si>
  <si>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</si>
  <si>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</si>
  <si>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</si>
  <si>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</si>
  <si>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</si>
  <si>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</si>
  <si>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</si>
  <si>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</si>
  <si>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</si>
  <si>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</si>
  <si>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</si>
  <si>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</si>
  <si>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</si>
  <si>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</si>
  <si>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</si>
  <si>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</si>
  <si>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</si>
  <si>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</si>
  <si>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</si>
  <si>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</si>
  <si>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</si>
  <si>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</si>
  <si>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</si>
  <si>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</si>
  <si>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</si>
  <si>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</si>
  <si>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</si>
  <si>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</si>
  <si>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</si>
  <si>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</si>
  <si>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</si>
  <si>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</si>
  <si>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</si>
  <si>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</si>
  <si>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</si>
  <si>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</si>
  <si>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</si>
  <si>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</si>
  <si>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</si>
  <si>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</si>
  <si>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</si>
  <si>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</si>
  <si>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</si>
  <si>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</si>
  <si>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</si>
  <si>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</si>
  <si>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</si>
  <si>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</si>
  <si>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</si>
  <si>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</si>
  <si>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</si>
  <si>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</si>
  <si>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</si>
  <si>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</si>
  <si>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</si>
  <si>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</si>
  <si>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</si>
  <si>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</si>
  <si>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</si>
  <si>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</si>
  <si>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</si>
  <si>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</si>
  <si>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</si>
  <si>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</si>
  <si>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</si>
  <si>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</si>
  <si>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</si>
  <si>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</si>
  <si>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</si>
  <si>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</si>
  <si>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</si>
  <si>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</si>
  <si>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</si>
  <si>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</si>
  <si>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</si>
  <si>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</si>
  <si>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</si>
  <si>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</si>
  <si>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</si>
  <si>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</si>
  <si>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</si>
  <si>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</si>
  <si>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</si>
  <si>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</si>
  <si>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</si>
  <si>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</si>
  <si>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</si>
  <si>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</si>
  <si>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</si>
  <si>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</si>
  <si>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</si>
  <si>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</si>
  <si>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</si>
  <si>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</si>
  <si>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</si>
  <si>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</si>
  <si>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</si>
  <si>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</si>
  <si>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</si>
  <si>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</si>
  <si>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</si>
  <si>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</si>
  <si>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</si>
  <si>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</si>
  <si>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</si>
  <si>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</si>
  <si>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</si>
  <si>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</si>
  <si>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</si>
  <si>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</si>
  <si>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</si>
  <si>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</si>
  <si>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</si>
  <si>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</si>
  <si>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</si>
  <si>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</si>
  <si>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</si>
  <si>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</si>
  <si>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</si>
  <si>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</si>
  <si>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</si>
  <si>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</si>
  <si>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</si>
  <si>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</si>
  <si>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</si>
  <si>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</si>
  <si>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</si>
  <si>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</si>
  <si>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</si>
  <si>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</si>
  <si>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</si>
  <si>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</si>
  <si>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</si>
  <si>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</si>
  <si>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</si>
  <si>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</si>
  <si>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</si>
  <si>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</si>
  <si>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</si>
  <si>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</si>
  <si>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</si>
  <si>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</si>
  <si>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</si>
  <si>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</si>
  <si>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</si>
  <si>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</si>
  <si>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</si>
  <si>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</si>
  <si>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</si>
  <si>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</si>
  <si>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</si>
  <si>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</si>
  <si>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</si>
  <si>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</si>
  <si>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</si>
  <si>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</si>
  <si>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</si>
  <si>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</si>
  <si>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</si>
  <si>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</si>
  <si>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</si>
  <si>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</si>
  <si>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</si>
  <si>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</si>
  <si>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</si>
  <si>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</si>
  <si>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</si>
  <si>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</si>
  <si>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</si>
  <si>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</si>
  <si>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</si>
  <si>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</si>
  <si>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</si>
  <si>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</si>
  <si>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</si>
  <si>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</si>
  <si>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</si>
  <si>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</si>
  <si>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</si>
  <si>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</si>
  <si>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</si>
  <si>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</si>
  <si>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</si>
  <si>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</si>
  <si>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</si>
  <si>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</si>
  <si>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</si>
  <si>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</si>
  <si>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</si>
  <si>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</si>
  <si>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</si>
  <si>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</si>
  <si>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</si>
  <si>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</si>
  <si>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</si>
  <si>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</si>
  <si>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</si>
  <si>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</si>
  <si>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</si>
  <si>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</si>
  <si>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</si>
  <si>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</si>
  <si>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</si>
  <si>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</si>
  <si>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</si>
  <si>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</si>
  <si>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</si>
  <si>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</si>
  <si>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r>
      <t>Programme Support for Climate Change Adaptation in</t>
    </r>
    <r>
      <rPr>
        <sz val="12"/>
        <color rgb="FF000000"/>
        <rFont val="Times New Roman"/>
        <family val="1"/>
      </rPr>
      <t xml:space="preserve"> </t>
    </r>
    <r>
      <rPr>
        <sz val="11"/>
        <color theme="1"/>
        <rFont val="Times New Roman"/>
        <family val="1"/>
      </rPr>
      <t>the vulnerable regions of Mopti and Timbuktu</t>
    </r>
  </si>
  <si>
    <t>30/03/2015</t>
  </si>
  <si>
    <t>04 November 2015</t>
  </si>
  <si>
    <t>04 March 2016</t>
  </si>
  <si>
    <t>March 2018</t>
  </si>
  <si>
    <t>March 2020</t>
  </si>
  <si>
    <t xml:space="preserve">United Nations Development Programme (UNDP) </t>
  </si>
  <si>
    <t xml:space="preserve">UNDP as Multilateral Implementing Entity </t>
  </si>
  <si>
    <t>www.pacvmt-mali.org</t>
  </si>
  <si>
    <t>Boubacar Sidiki DEMBELE</t>
  </si>
  <si>
    <t xml:space="preserve">boubacarsdembele@gmail.com </t>
  </si>
  <si>
    <t>Boureima CAMARA</t>
  </si>
  <si>
    <t>bouricamara@gmail.com, Tel: +22366805756</t>
  </si>
  <si>
    <t>United Nations Development Programme (UNDP)</t>
  </si>
  <si>
    <t xml:space="preserve">oumar.tamboura@undp.org </t>
  </si>
  <si>
    <t>Environment and Sustainable Development Agency (AEDD)</t>
  </si>
  <si>
    <t>aedd@enironnement.gov.ml</t>
  </si>
  <si>
    <t>Output 1.1:  Water infiltration, storage and flow in the Faguibine System improved through the rehabilitation and opening up to 20 km silted channels and obstructed ponds</t>
  </si>
  <si>
    <t>Output 1.2:  Water access to 20 vulnerable communities enhanced by the rehabilitation of water canals and distribution plan for multiples users including  climate resilient water management systems</t>
  </si>
  <si>
    <t xml:space="preserve">Output 2.1: Climate-resilient fisheries and agro- pastoral practices and technologies e.g. drought- and disease-resistant varieties introduced and, integrated crop-livestock production systems etc.  practiced by 20 local communities </t>
  </si>
  <si>
    <t>Output 2.2: Conservation and restoration practices e.g. conservation agriculture, agroforestry etc.  introduced in 20 local communities for forest ecosystem  resilience to climate change</t>
  </si>
  <si>
    <t xml:space="preserve">Output 2.3: Dry-season gardening activities by women  improved for food and income diversification in 20 local communities </t>
  </si>
  <si>
    <t>Output 3.1. The knowledge and capacity  of community improved  to integrate climate risk management  in economic, social and cultural development plans (ESCDP)</t>
  </si>
  <si>
    <t>Output 3.2: 100 community actors trained to manage climate change hazards and in income-generating activities (IGA)</t>
  </si>
  <si>
    <t xml:space="preserve">Output 3.3 Local institutional capacity strengthened in 20 communities in establishing micro-credit schemes, cereal banks etc. and in managing </t>
  </si>
  <si>
    <t>Project Management Costs</t>
  </si>
  <si>
    <t>Taux du jour</t>
  </si>
  <si>
    <t>Armed conflict that has recently escalated and engulfed the Northern region of Mali</t>
  </si>
  <si>
    <t>High</t>
  </si>
  <si>
    <t>Medium</t>
  </si>
  <si>
    <t>Low</t>
  </si>
  <si>
    <t>Lack of sufficiently qualified partners</t>
  </si>
  <si>
    <t>Output 1.1:  Water infiltration, storage and flow in the Faguibine System improved through the rehabilitation and opening up to 50 km silted channels and obstructed ponds</t>
  </si>
  <si>
    <t>% increase in functional waterways and channels in the targeted communes</t>
  </si>
  <si>
    <t xml:space="preserve">Km increase of cleared water channel  </t>
  </si>
  <si>
    <t>Indicators towards Outcome 1</t>
  </si>
  <si>
    <t>Currently about 50 km of the water channels are cleared</t>
  </si>
  <si>
    <t>Indicators towards Outcome 2</t>
  </si>
  <si>
    <t>Boubacar Sidiki Dembélé</t>
  </si>
  <si>
    <t>Boubacarsdembele@gmail.com</t>
  </si>
  <si>
    <t>Oumar TAMBOURA</t>
  </si>
  <si>
    <t>Indicators towards Outcome 3</t>
  </si>
  <si>
    <t xml:space="preserve">Few communities benefit from community managed tree nurseries </t>
  </si>
  <si>
    <t>Functional waterways and channels increased by about 40 %</t>
  </si>
  <si>
    <t>There are presently no community fish farms.</t>
  </si>
  <si>
    <t>20 community fish farms established</t>
  </si>
  <si>
    <t>Just about 6 PDESC currently include climate change management</t>
  </si>
  <si>
    <t>20 local community plans will be developed to include climate change management</t>
  </si>
  <si>
    <t xml:space="preserve"> There are presently few market gardens and no community fish farms.  </t>
  </si>
  <si>
    <t>81072 (PIMS 4789)</t>
  </si>
  <si>
    <t>PNUD</t>
  </si>
  <si>
    <t>Target performance at completion   Performance de la cible à l'achèvement</t>
  </si>
  <si>
    <r>
      <t xml:space="preserve">Outcome 1: Reduced exposure to climate-related hazards and threats. </t>
    </r>
    <r>
      <rPr>
        <sz val="11"/>
        <color rgb="FFFF0000"/>
        <rFont val="Calibri"/>
        <family val="2"/>
        <scheme val="minor"/>
      </rPr>
      <t>Résultat 1: exposition réduite aux dangers et menaces liés au climat</t>
    </r>
  </si>
  <si>
    <r>
      <t xml:space="preserve">Number of targeted stakeholders. </t>
    </r>
    <r>
      <rPr>
        <b/>
        <sz val="9"/>
        <color rgb="FFFF0000"/>
        <rFont val="Calibri"/>
        <family val="2"/>
        <scheme val="minor"/>
      </rPr>
      <t>Nombre d'intervenants ciblés</t>
    </r>
  </si>
  <si>
    <r>
      <t xml:space="preserve">Hazards information generated and disseminated. </t>
    </r>
    <r>
      <rPr>
        <b/>
        <sz val="9"/>
        <color rgb="FFFF0000"/>
        <rFont val="Calibri"/>
        <family val="2"/>
        <scheme val="minor"/>
      </rPr>
      <t>Renseignements sur les dangers générés et disséminés</t>
    </r>
  </si>
  <si>
    <r>
      <t>Overall effectiveness.</t>
    </r>
    <r>
      <rPr>
        <b/>
        <sz val="9"/>
        <color rgb="FFFF0000"/>
        <rFont val="Calibri"/>
        <family val="2"/>
        <scheme val="minor"/>
      </rPr>
      <t xml:space="preserve"> Efficacité globale</t>
    </r>
  </si>
  <si>
    <r>
      <t>Output 1.1 Risk and vulnerability assessments conducted and updated.</t>
    </r>
    <r>
      <rPr>
        <sz val="11"/>
        <color rgb="FFFF0000"/>
        <rFont val="Calibri"/>
        <family val="2"/>
        <scheme val="minor"/>
      </rPr>
      <t xml:space="preserve"> Rendement 1,1 évaluations des risques et des vulnérabilités réalisées et actualisées</t>
    </r>
  </si>
  <si>
    <r>
      <t xml:space="preserve">No. of projects/programmes that conduct and update risk and vulnerability assessments. </t>
    </r>
    <r>
      <rPr>
        <b/>
        <sz val="9"/>
        <color rgb="FFFF0000"/>
        <rFont val="Calibri"/>
        <family val="2"/>
        <scheme val="minor"/>
      </rPr>
      <t>Nombre de projets/programmes qui mènent et actualisent les évaluations des risques et des vulnérabilités</t>
    </r>
  </si>
  <si>
    <r>
      <t xml:space="preserve">Scale. </t>
    </r>
    <r>
      <rPr>
        <b/>
        <sz val="9"/>
        <color rgb="FFFF0000"/>
        <rFont val="Calibri"/>
        <family val="2"/>
        <scheme val="minor"/>
      </rPr>
      <t>Echelle</t>
    </r>
  </si>
  <si>
    <r>
      <t xml:space="preserve">Output 1.2 Targeted population groups covered by adequate risk reduction systems. </t>
    </r>
    <r>
      <rPr>
        <sz val="11"/>
        <color rgb="FFFF0000"/>
        <rFont val="Calibri"/>
        <family val="2"/>
        <scheme val="minor"/>
      </rPr>
      <t>Extrants 1,2 groupes de population ciblés couverts par des systèmes de réduction des risques adéquats</t>
    </r>
  </si>
  <si>
    <r>
      <t>No. of adopted Early Warning Systems.</t>
    </r>
    <r>
      <rPr>
        <b/>
        <sz val="9"/>
        <color rgb="FFFF0000"/>
        <rFont val="Calibri"/>
        <family val="2"/>
        <scheme val="minor"/>
      </rPr>
      <t xml:space="preserve"> Nombre de systèmes d'alerte précoce adoptés</t>
    </r>
  </si>
  <si>
    <r>
      <t xml:space="preserve">Hazard. </t>
    </r>
    <r>
      <rPr>
        <b/>
        <sz val="9"/>
        <color rgb="FFFF0000"/>
        <rFont val="Calibri"/>
        <family val="2"/>
        <scheme val="minor"/>
      </rPr>
      <t>Danger</t>
    </r>
  </si>
  <si>
    <r>
      <t xml:space="preserve">Outcome 2: Strengthened institutional capacity to reduce risks associated with climate-induced socioeconomic and environmental losses. </t>
    </r>
    <r>
      <rPr>
        <sz val="11"/>
        <color rgb="FFFF0000"/>
        <rFont val="Calibri"/>
        <family val="2"/>
        <scheme val="minor"/>
      </rPr>
      <t>2: renforcement de la capacité institutionnelle de réduire les risques associés aux pertes socioéconomiques et environnementales induites par le climat</t>
    </r>
  </si>
  <si>
    <r>
      <t xml:space="preserve">Number of staff targeted. </t>
    </r>
    <r>
      <rPr>
        <b/>
        <sz val="9"/>
        <color rgb="FFFF0000"/>
        <rFont val="Calibri"/>
        <family val="2"/>
        <scheme val="minor"/>
      </rPr>
      <t>Nombre d'employés ciblés</t>
    </r>
  </si>
  <si>
    <r>
      <t xml:space="preserve">Output 2.1 Strengthened capacity of national and sub-national centres and networks to respond rapidly to extreme weather events. </t>
    </r>
    <r>
      <rPr>
        <sz val="11"/>
        <color rgb="FFFF0000"/>
        <rFont val="Calibri"/>
        <family val="2"/>
        <scheme val="minor"/>
      </rPr>
      <t xml:space="preserve">Rendement 2,1 renforcement des capacités des centres et réseaux nationaux et sous-nationaux pour répondre rapidement aux phénomènes météorologiques extrêmes  </t>
    </r>
  </si>
  <si>
    <r>
      <t xml:space="preserve">Total staff trained. </t>
    </r>
    <r>
      <rPr>
        <b/>
        <sz val="9"/>
        <color rgb="FFFF0000"/>
        <rFont val="Calibri"/>
        <family val="2"/>
        <scheme val="minor"/>
      </rPr>
      <t>Total du personnel formé</t>
    </r>
  </si>
  <si>
    <r>
      <t xml:space="preserve">Outcome 3: Strengthened awareness and owernship of adaptation and climate risk reduction processes. </t>
    </r>
    <r>
      <rPr>
        <sz val="11"/>
        <color rgb="FFFF0000"/>
        <rFont val="Calibri"/>
        <family val="2"/>
        <scheme val="minor"/>
      </rPr>
      <t xml:space="preserve">Résultat 3: renforcement de la sensibilisation et owernship des processus d'adaptation et de réduction des risques climatiques          </t>
    </r>
  </si>
  <si>
    <t xml:space="preserve">Percentage of targeted population applying adaptation measures </t>
  </si>
  <si>
    <r>
      <t xml:space="preserve">Output 3: Targeted population groups participating in adaptation and risk reduction awareness activities. </t>
    </r>
    <r>
      <rPr>
        <sz val="11"/>
        <color rgb="FFFF0000"/>
        <rFont val="Calibri"/>
        <family val="2"/>
        <scheme val="minor"/>
      </rPr>
      <t xml:space="preserve">Résultats 3: groupes de population ciblés participant à des activités de sensibilisation à l'adaptation et à la réduction des risques            </t>
    </r>
  </si>
  <si>
    <r>
      <t xml:space="preserve">Outcome 4: Increased adaptive capacity within relevant development sector services and infrastructure assets.  </t>
    </r>
    <r>
      <rPr>
        <sz val="11"/>
        <color rgb="FFFF0000"/>
        <rFont val="Calibri"/>
        <family val="2"/>
        <scheme val="minor"/>
      </rPr>
      <t xml:space="preserve">Résultat 4: accroissement de la capacité d'adaptation au sein des services et des biens d'infrastructure pertinents du secteur du </t>
    </r>
    <r>
      <rPr>
        <sz val="11"/>
        <color theme="1"/>
        <rFont val="Calibri"/>
        <family val="2"/>
        <scheme val="minor"/>
      </rPr>
      <t xml:space="preserve">développement      </t>
    </r>
  </si>
  <si>
    <t>1: Health and Social Infrastructure (developed/improved)</t>
  </si>
  <si>
    <t>2: Physical asset (produced/improved/strenghtened)</t>
  </si>
  <si>
    <r>
      <t xml:space="preserve">Output 4: Vulnerable development sector services and infrastructure assets strengthened in response to climate change impacts, including variability.   </t>
    </r>
    <r>
      <rPr>
        <sz val="11"/>
        <color rgb="FFFF0000"/>
        <rFont val="Calibri"/>
        <family val="2"/>
        <scheme val="minor"/>
      </rPr>
      <t xml:space="preserve">Résultat 4: services du secteur du développement vulnérable et ressources d'infrastructure renforcées en réponse aux impacts du changement climatique, y compris la variabilité      </t>
    </r>
  </si>
  <si>
    <r>
      <t xml:space="preserve">Natural asset or Ecosystem (type). </t>
    </r>
    <r>
      <rPr>
        <b/>
        <sz val="9"/>
        <color rgb="FFFF0000"/>
        <rFont val="Calibri"/>
        <family val="2"/>
        <scheme val="minor"/>
      </rPr>
      <t>Patrimoine naturel ou écosystème (type)</t>
    </r>
  </si>
  <si>
    <t xml:space="preserve">Outcome 6: Diversified and strengthened livelihoods and sources of income for vulnerable people in targeted areas   Résultat </t>
  </si>
  <si>
    <r>
      <t xml:space="preserve">No. of targeted households. </t>
    </r>
    <r>
      <rPr>
        <b/>
        <sz val="9"/>
        <color rgb="FFFF0000"/>
        <rFont val="Calibri"/>
        <family val="2"/>
        <scheme val="minor"/>
      </rPr>
      <t>Nombre de foyers ciblés</t>
    </r>
  </si>
  <si>
    <t xml:space="preserve">Output 6 Targeted individual and community livelihood strategies strengthened in relation to climate change impacts, including variability    </t>
  </si>
  <si>
    <t xml:space="preserve"> Satisfactory (MS)</t>
  </si>
  <si>
    <t>oumar.tamboura@undp.org</t>
  </si>
  <si>
    <t>National Executive Entity (AEDD)</t>
  </si>
  <si>
    <r>
      <t xml:space="preserve">Indicator 3.1: Increase in application of appropriate adaptation responses. </t>
    </r>
    <r>
      <rPr>
        <sz val="11"/>
        <color rgb="FFFF0000"/>
        <rFont val="Calibri"/>
        <family val="2"/>
        <scheme val="minor"/>
      </rPr>
      <t xml:space="preserve">          </t>
    </r>
  </si>
  <si>
    <r>
      <t xml:space="preserve">Indicator 3.1.1: Percentage of targeted population awareness of predicted adverse impacts of climate change, and of appropriate . </t>
    </r>
    <r>
      <rPr>
        <sz val="11"/>
        <color rgb="FFFF0000"/>
        <rFont val="Calibri"/>
        <family val="2"/>
        <scheme val="minor"/>
      </rPr>
      <t xml:space="preserve"> </t>
    </r>
  </si>
  <si>
    <r>
      <t>Indicator 4.1: Increased responsiveness of development sector services to evolving needs from changing and variable climate.</t>
    </r>
    <r>
      <rPr>
        <sz val="11"/>
        <color rgb="FFFF0000"/>
        <rFont val="Calibri"/>
        <family val="2"/>
        <scheme val="minor"/>
      </rPr>
      <t xml:space="preserve">  </t>
    </r>
    <r>
      <rPr>
        <sz val="11"/>
        <color theme="1"/>
        <rFont val="Calibri"/>
        <family val="2"/>
        <scheme val="minor"/>
      </rPr>
      <t xml:space="preserve">  </t>
    </r>
  </si>
  <si>
    <r>
      <rPr>
        <b/>
        <u/>
        <sz val="11"/>
        <color theme="1"/>
        <rFont val="Calibri"/>
        <family val="2"/>
        <scheme val="minor"/>
      </rPr>
      <t>Core Indicator</t>
    </r>
    <r>
      <rPr>
        <sz val="11"/>
        <color theme="1"/>
        <rFont val="Calibri"/>
        <family val="2"/>
        <scheme val="minor"/>
      </rPr>
      <t xml:space="preserve"> 4.2: Assets produced, developed, improved or strengthened. </t>
    </r>
    <r>
      <rPr>
        <sz val="11"/>
        <color rgb="FFFF0000"/>
        <rFont val="Calibri"/>
        <family val="2"/>
        <scheme val="minor"/>
      </rPr>
      <t xml:space="preserve"> </t>
    </r>
  </si>
  <si>
    <r>
      <t xml:space="preserve">Indicator 4.1.1: No. and type of development sector services to respond to new conditions resulting from climate variability and change. </t>
    </r>
    <r>
      <rPr>
        <sz val="11"/>
        <color rgb="FFFF0000"/>
        <rFont val="Calibri"/>
        <family val="2"/>
        <scheme val="minor"/>
      </rPr>
      <t/>
    </r>
  </si>
  <si>
    <t>Indicator 5: Ecosystem services and natural resource assets maintained or improved under climate change and variability-induced stress.</t>
  </si>
  <si>
    <r>
      <rPr>
        <b/>
        <u/>
        <sz val="11"/>
        <color theme="1"/>
        <rFont val="Calibri"/>
        <family val="2"/>
        <scheme val="minor"/>
      </rPr>
      <t>Core Indicator</t>
    </r>
    <r>
      <rPr>
        <sz val="11"/>
        <color theme="1"/>
        <rFont val="Calibri"/>
        <family val="2"/>
        <scheme val="minor"/>
      </rPr>
      <t xml:space="preserve"> 5.1: Natural Assets protected or rehabilitated. </t>
    </r>
  </si>
  <si>
    <r>
      <t xml:space="preserve">Indicator 6.1: Increase in households and communities having more secure access to livelihood assets. </t>
    </r>
    <r>
      <rPr>
        <sz val="11"/>
        <color rgb="FFFF0000"/>
        <rFont val="Calibri"/>
        <family val="2"/>
        <scheme val="minor"/>
      </rPr>
      <t xml:space="preserve"> </t>
    </r>
  </si>
  <si>
    <t>Indicator 6.2: Increase in targeted population's sustained climate-resilient alternative livelihoods .</t>
  </si>
  <si>
    <t>Indicator 6.1.1: No. and type of adaptation assets created or strengthened in support of individual or community livelihood strategies.</t>
  </si>
  <si>
    <r>
      <rPr>
        <b/>
        <u/>
        <sz val="11"/>
        <color theme="1"/>
        <rFont val="Calibri"/>
        <family val="2"/>
        <scheme val="minor"/>
      </rPr>
      <t>Core Indicator</t>
    </r>
    <r>
      <rPr>
        <sz val="11"/>
        <color theme="1"/>
        <rFont val="Calibri"/>
        <family val="2"/>
        <scheme val="minor"/>
      </rPr>
      <t xml:space="preserve"> 6.1.2: Increased income, or avoided decrease in income. </t>
    </r>
    <r>
      <rPr>
        <sz val="11"/>
        <color rgb="FFFF0000"/>
        <rFont val="Calibri"/>
        <family val="2"/>
        <scheme val="minor"/>
      </rPr>
      <t/>
    </r>
  </si>
  <si>
    <t xml:space="preserve">Indicator 7: Climate change priorities are integrated into national development strategy. </t>
  </si>
  <si>
    <t xml:space="preserve">Indicator 7.1: No. of policies introduced or adjusted to address climate change risks. </t>
  </si>
  <si>
    <r>
      <t xml:space="preserve">Indicator 7.2: No. of targeted development strategies with incorporated climate change priorities enforced. </t>
    </r>
    <r>
      <rPr>
        <sz val="11"/>
        <color rgb="FFFF0000"/>
        <rFont val="Calibri"/>
        <family val="2"/>
        <scheme val="minor"/>
      </rPr>
      <t xml:space="preserve"> </t>
    </r>
  </si>
  <si>
    <t xml:space="preserve">Indicator 1: Relevant threat and hazard information generated and disseminated to stakeholders on a timely basis. </t>
  </si>
  <si>
    <t>Indicator 1.1: No. of projects/programmes that conduct and update risk and vulnerability assessments.</t>
  </si>
  <si>
    <r>
      <rPr>
        <b/>
        <u/>
        <sz val="11"/>
        <color theme="1"/>
        <rFont val="Calibri"/>
        <family val="2"/>
        <scheme val="minor"/>
      </rPr>
      <t>Core Indicator</t>
    </r>
    <r>
      <rPr>
        <sz val="11"/>
        <color theme="1"/>
        <rFont val="Calibri"/>
        <family val="2"/>
        <scheme val="minor"/>
      </rPr>
      <t xml:space="preserve"> 1.2: No. of Early Warning Systems. </t>
    </r>
  </si>
  <si>
    <t xml:space="preserve">Indicator 2: Capacity of staff to respond to, and mitigate impacts of, climate-related events from targeted institutions increased. </t>
  </si>
  <si>
    <t>Indicator 2.1.1: No. of staff trained to respond to, and mitigate impacts of, climate-related events.</t>
  </si>
  <si>
    <r>
      <t xml:space="preserve">Indicator 2.1.2: No. of targeted institutions with increased capacity to minimize exposure to climate variability risks. </t>
    </r>
    <r>
      <rPr>
        <sz val="11"/>
        <color rgb="FFFF0000"/>
        <rFont val="Calibri"/>
        <family val="2"/>
        <scheme val="minor"/>
      </rPr>
      <t xml:space="preserve"> </t>
    </r>
    <r>
      <rPr>
        <sz val="11"/>
        <color theme="1"/>
        <rFont val="Calibri"/>
        <family val="2"/>
        <scheme val="minor"/>
      </rPr>
      <t xml:space="preserve">   </t>
    </r>
  </si>
  <si>
    <t>PIMS No 4789</t>
  </si>
  <si>
    <t>AMOUNT SPENT</t>
  </si>
  <si>
    <t>AMOUNT COMMITTED</t>
  </si>
  <si>
    <t>BALANCE</t>
  </si>
  <si>
    <t>The total co-financing as stated in the project document and realized during this reporting period is estimated at US$ 166,933.
The cumulative realized co-financing since the start of the project is estimated at US$ 384,452</t>
  </si>
  <si>
    <t xml:space="preserve">The main objective of the programme is to increase the resilience of vulnerable communities and their adaptive capacity to climate change in the Regions of Mopti and Timbuctu including the Faguibine system zone. The programme has three components with the following specific outcomes:
Component 1: Enhanced water control measures in vulnerable water buffer zones.
Outcome 1:  Increased climate change resilience of local water systems in Mopti and Timbuctu Regions.
Component 2: Resilience in subsistence livelihoods of vulnerable communities.
Outcome 2:  The production of local livelihood systems such as agriculture, fisheries, livestock, and forest enhanced under climate change 
Component 3: Capacity-building and knowledge generation for adaptation
Outcome 3: Enhanced capacity of local institutions and of communities to better adapt to climate change. </t>
  </si>
  <si>
    <t>Outcome 1:  Increased climate change resilience of local water systems in Mopti and Timbuctu Regions.</t>
  </si>
  <si>
    <t>Outcome 2:  The production of local livelihood systems such as agriculture, fisheries, livestock, and forest enhanced under climate change</t>
  </si>
  <si>
    <t xml:space="preserve">Outcome 3: Enhanced capacity of local institutions and of communities to better adapt to climate change. </t>
  </si>
  <si>
    <t>March 2019</t>
  </si>
  <si>
    <t>Estimated cumulative total disbursement as of [31/12/2017]</t>
  </si>
  <si>
    <t>Financial information:  cumulative from project start to 31st December 2017</t>
  </si>
  <si>
    <t xml:space="preserve">Performance at completion </t>
  </si>
  <si>
    <t>Only about 15% of the waterways and channels are functional i.e. 25 functional channels and waterways</t>
  </si>
  <si>
    <t xml:space="preserve">Number of market gardening perimeters of at least  0.5 Ha each managed by women. </t>
  </si>
  <si>
    <t xml:space="preserve">20 market gardening perimeters of at least 10 ha. </t>
  </si>
  <si>
    <t>Number of community fish farms.</t>
  </si>
  <si>
    <t>Number of PDESC revised to  include climate change management</t>
  </si>
  <si>
    <t>The recruitment of consulting firms to start PDESC revision is underway.</t>
  </si>
  <si>
    <t>Completion of 33 technical, socioeconomic, and environmental studies in the Timbuktu region.</t>
  </si>
  <si>
    <t>Unlocking waterways and channels in the Mopti region</t>
  </si>
  <si>
    <t>Training of small farmers and elected officials on climate change and metereological variations</t>
  </si>
  <si>
    <t>Organisation of field monitoring missions</t>
  </si>
  <si>
    <t>Sharing results achieved by the programme</t>
  </si>
  <si>
    <t>Support of local communication networks for the dissemination of climate and agro-meteorological data</t>
  </si>
  <si>
    <t xml:space="preserve">Output 2.1: Climate-resilient fisheries and agro- pastoral practices and technologies e.g. drought- and disease-resistant varieties introduced and, integrated crop-livestock production systems etc.  practised by 20 local communities </t>
  </si>
  <si>
    <t>Training 250 small farmers on agroforestry practices adapted to climate change</t>
  </si>
  <si>
    <t xml:space="preserve"> 
Contribution of agroforestry parks in the project area to carbon sequestration</t>
  </si>
  <si>
    <t>Conduct mid-term evaluation</t>
  </si>
  <si>
    <t>Organisation of the second session for the steering committee</t>
  </si>
  <si>
    <t>Updating project indicators and targets</t>
  </si>
  <si>
    <t>Introduction of a micro-credit initiative</t>
  </si>
  <si>
    <t xml:space="preserve">Farmer capacity building in agroforestry practices adapted to climate change will improve agricultural production through the protection and conservation of land and trees.
 </t>
  </si>
  <si>
    <t>The long national procurement procedure regarding investments has delayed project implementation</t>
  </si>
  <si>
    <t>Poor collaboration between programme partners</t>
  </si>
  <si>
    <t xml:space="preserve">Delays in project inception impacts the achievment of  outputs and outcomes and reduces the scope to deliver the project as outlined in proposal </t>
  </si>
  <si>
    <t>Low mobilization of the target group has led to little understanding of climate change issues</t>
  </si>
  <si>
    <t>The communiqué of the army's Chief of Staff released on February 1st  2018 and which limits movement related to the project in the Mopti region</t>
  </si>
  <si>
    <r>
      <rPr>
        <b/>
        <sz val="10"/>
        <color indexed="8"/>
        <rFont val="Times New Roman"/>
        <family val="1"/>
      </rPr>
      <t>Reports: 
•</t>
    </r>
    <r>
      <rPr>
        <b/>
        <sz val="11"/>
        <color indexed="8"/>
        <rFont val="Times New Roman"/>
        <family val="1"/>
      </rPr>
      <t xml:space="preserve"> </t>
    </r>
    <r>
      <rPr>
        <sz val="11"/>
        <color indexed="8"/>
        <rFont val="Times New Roman"/>
        <family val="1"/>
      </rPr>
      <t xml:space="preserve"> Program Launch Report                                                                                                                                                                              • Report on the situation of references in Mopti and Timbuktu</t>
    </r>
    <r>
      <rPr>
        <b/>
        <sz val="11"/>
        <color indexed="8"/>
        <rFont val="Times New Roman"/>
        <family val="1"/>
      </rPr>
      <t xml:space="preserve">                                                                                                                      • </t>
    </r>
    <r>
      <rPr>
        <sz val="11"/>
        <color indexed="8"/>
        <rFont val="Times New Roman"/>
        <family val="1"/>
      </rPr>
      <t xml:space="preserve">PPR 2016
• 2016 and 2017 quarterly and annual reports to UNDP CO (Progress report/financial reports/quarterly work plan/annual work plan) 
•  Report of the Steering Committee 2016 and 2017 
</t>
    </r>
    <r>
      <rPr>
        <b/>
        <sz val="11"/>
        <color indexed="8"/>
        <rFont val="Times New Roman"/>
        <family val="1"/>
      </rPr>
      <t xml:space="preserve">• </t>
    </r>
    <r>
      <rPr>
        <sz val="11"/>
        <color indexed="8"/>
        <rFont val="Times New Roman"/>
        <family val="1"/>
      </rPr>
      <t xml:space="preserve">Creation of the project Website
• Study report on the carbon sequestration rate of agroforestry parks in the project intervention zone.
• Photos of construction sites and documentary films
• Revision report on programme indicators and targets
• Monitoring reports of natural assisted regeneration and training of peasants in agroforestry parks of the communities of Bamba, Kendé and Dangol-Boré
• Farmer training report on improved seed cultivation techniques and improved seed monitoring
• Farmer training report on agroforestry techniques adapted to climate change
• Training report for Community counsellors and civil society on the institutional management of climate change
• Report on the training of peasants and elected officials on climatic and meteorological applications
• Communication Plan Document of the programme
• Work Plan and annual Budget 2018
• Status of implementation of the recommendations of the first session of the Programme Steering Committee               </t>
    </r>
    <r>
      <rPr>
        <b/>
        <sz val="11"/>
        <color indexed="8"/>
        <rFont val="Times New Roman"/>
        <family val="1"/>
      </rPr>
      <t xml:space="preserve">                                    </t>
    </r>
    <r>
      <rPr>
        <b/>
        <sz val="10"/>
        <color indexed="8"/>
        <rFont val="Times New Roman"/>
        <family val="1"/>
      </rPr>
      <t xml:space="preserve">                                                                                                                                                                                                                                                 </t>
    </r>
  </si>
  <si>
    <t xml:space="preserve">Output 2.1: Climate-resilient fisheries and agro-pastoral practices and technologies (e.g. drought- and disease-resistant varieties) introduced and, integrated crop-livestock production systems etc. practiced by 20 local communities </t>
  </si>
  <si>
    <t>Output 1.2:  Water access to 20 vulnerable communities enhanced by the rehabilitation of water canals and distribution plan for multiple users including  climate resilient water management systems</t>
  </si>
  <si>
    <t>Under the in kind co-financing of the Government of Mali, a building was made available for the project team. The Government also finances the cost of electricity, water and security services. This contribution to date is estimated at US$ 125,000.
UNDP cash co-financing is estimated at US$ 41,933. The co-financing of UNDP was carried out by TRAC payment.</t>
  </si>
  <si>
    <r>
      <t>The project was launched in March 2016, 5 months after its signature, and is in its second year of implementation. Despite insecurity issues, investments and studies are underway in each municipality, however, the project did not manage to catch up on the initially planned schedule, and observes important delays in the implementation. The mid-term evaluation to be conducted in 2018 will determine whether the delay in the start of activities - coupled with other drawbacks impacting the implementation - will require an extension of the project.</t>
    </r>
    <r>
      <rPr>
        <sz val="11"/>
        <color rgb="FFFF0000"/>
        <rFont val="Times New Roman"/>
        <family val="1"/>
      </rPr>
      <t xml:space="preserve">
</t>
    </r>
  </si>
  <si>
    <t xml:space="preserve">Poor understanding of objectives by the project team </t>
  </si>
  <si>
    <t>The project team has a full understanding of the results to be achieved as well as the issues, and has now a good ownership of the project activities. Detailed and comprehensive work plans and activity reports have been developed and validated with implementing and executing entities and the Steering Committee.</t>
  </si>
  <si>
    <t>The investment plan per municipality is available. These are investments that help increase the population's resilience to climate change. Currently, elected officials and civil society members - including women - have a good grasp of climate issues thanks to the training sessions organised by the project in 2017.</t>
  </si>
  <si>
    <t>This communiqué prohibits the free movement of all motorcycles and pick-ups in all  Mopti districts until further notice. These are the most popular means of transport used by the populations, companies, consulting firms and some partners working in the region. This may lead to delays in the execution and monitoring of investment works. For all trips, an authorization must be requested from the Army operating in the area. At present, such authorization is very difficult to obtain and the only means of transport are vehicles travelling to the weekly fairs, buses or trucks.</t>
  </si>
  <si>
    <t>The project team will continue its collaboration with MINUSMA, the governors of  the Mopti and Timbuktu Regions, the OMVF and elected municipal officials to facilitate the implementation of activities especially in areas where organized crime or terrorism still persist. The meeting with the 11 municipalities of Timbuktu and the Governor with the OMVF to discuss possible synergies helped to identify the 20 km of channels in the Faguibine system to be cleared, and a memorandum of understanding will be signed with the OMVF to this end. 
In addition, to enable the project to carry out all the planned activities in the 20 target communes, an extraordinary steering committee was conducted, and recommended an 18- month extension of the project. The consultants in charge of the mid-term evaluation will study this proposal and suggest a way forward.</t>
  </si>
  <si>
    <t>Technical, socioeconomic and environmental feasibility studies were conducted for 18 investment works in the Timbuktu Region in the Alafia, Goundam, Kondi, Arham, Binga and Tindirma municipalities. Due to insecurity, studies could not be carried out yet in the Haribomo, Hanzakoma, Gargando, Essakane and Bintagoungou municipalities.</t>
  </si>
  <si>
    <t>In the Togoro-Kotia municipality located in the Tenenkou district, two channels (Diabal and Dialamba), of 1.7 km in total, were dug to irrigate 50 ha of rice plains. In addition, 12 km of channels were cleared to feed a chain of ponds.</t>
  </si>
  <si>
    <t xml:space="preserve">Two micro-dams in the Bamba and Kendé municipalities are under construction. </t>
  </si>
  <si>
    <t>Restoration of 6 backwaters and 5 ponds</t>
  </si>
  <si>
    <t>Construction of 16 groundwater access facilities (wells and boreholes)</t>
  </si>
  <si>
    <t>Construction of two storage and rainwater collection facilities (micro-dams) in the Mopti region.</t>
  </si>
  <si>
    <t>Two groundwater access facilities were constructed in the Timbuktu Region, and fourteen are under construction in the Mopti region. In terms of use, seven facilities will be used for fruit and vegetable production by women, and the nine others will provide drinking water to the population. Each installation comprises a water tower, a solar pumping system, and a supply network as needed.</t>
  </si>
  <si>
    <t xml:space="preserve">A total of five fish ponds were restored in the Timbuktu region. As for the backwaters in the Mopti region, three are being restored, two were restored and one has not started yet. 
</t>
  </si>
  <si>
    <t>Training and equipment of small farmers and elected officials with appropriate adaptive technologies</t>
  </si>
  <si>
    <t>561 beneficiaries including 541 small farmers and 20 elected were trained in the use of weather applications. 45 small farmers were trained in the use of multifunctional seed drills and equipped with 45 seed drills. All villages within the project  intervention area in Mopti and Timbuktu were equipped with  rain gauges.</t>
  </si>
  <si>
    <t>Training municipal tree-nurserymen in 8 communes</t>
  </si>
  <si>
    <t>Introduction of 5 market gardening perimeters for women</t>
  </si>
  <si>
    <t>In the Mopti region, 6 market gardening perimeters out of a total of eight are under development to enable women to grow fruits and vegetables. This work will be completed by the end of March 2018. In the Timbuktu region, one market gardening perimeter of 1.5 ha was built for 110 women from the village of Dialloubé.</t>
  </si>
  <si>
    <t>Introduction of 8 municipal tree-nurseries in the Mopti region</t>
  </si>
  <si>
    <t>8 tree-nurseries were introduced and the production of seedlings is expected to start for the May 2018 season. The project will sign a Memorandum of Understanding with the Mopti water and forestry department to supervise the tree-nurserymen trained in plant production and their maintenance.</t>
  </si>
  <si>
    <t>200 farmers are able to use resilient agroforestry techniques.</t>
  </si>
  <si>
    <t>A total of 285 women were provided with small equipment and seedlings to grow 4 ha, including 175 women from the village of Gomitogo in the Mopti region and 110 women from the village of Dialloubé in the Timbuktu region.</t>
  </si>
  <si>
    <t>A total of 267 municipal councillors - including 36 women from the 20 communal councils and 40 people from civil society, as well as  20 women from the Mopti and Timbuktu regions - have been trained on climate change management.</t>
  </si>
  <si>
    <t>The recruitment process for consulting firms to conduct the revision of the PDESCs for the 9 municipalities in the Mopti region is underway.</t>
  </si>
  <si>
    <t>Daily information were broadcasted in the Mopti and Timbuktu regions. MoUs were signed with the six (6) most popular local radios in the 20 municipalities of the program's area of intervention.</t>
  </si>
  <si>
    <t>A contract for disseminating climate and agrometeorological information was signed with most popular local radio stations in 6 of the targeted districts.</t>
  </si>
  <si>
    <t>All reports and photos of the investment works are available on the project website (www.pacvmt-mali.org). A video of the reception of the two water supply systems for the villages of Dialloubé and Feindoukaina was realized. This video was screened during the second session of the steering committee held on November 24, 2018;</t>
  </si>
  <si>
    <t>The recruitment process for an international micro-credit specialist to establish the reference situation for existing micro-credits (list of micro-credits per municipality, functioning and constraints) and devise a micro-credit model adapted to the requirements of climate change is under way.</t>
  </si>
  <si>
    <t>The interim report is available</t>
  </si>
  <si>
    <t xml:space="preserve">
During 2017, the national unit carried out five field missions:
• a mission to identify possible synergies with the OMVF for the clearing of channels in the Faguibine system area;
• four missions to Mopti, including a mission to define the roles and responsibilities of the actors involved in the execution of the investment work and three investment monitoring missions.</t>
  </si>
  <si>
    <t xml:space="preserve">The second session of the steering committee was held on November 30th, 2017 and recommendations were made as follows: 1- Restart the appointment process for members of the steering committee - particularly from the Ministry of Energy and Water;
2-  Invite a representative of the Mayors for each region to the different sessions of the steering committee;
3- Organize an extraordinary steering committee meeting as soon as possible to review the Targets and Indicators Review Report, the Mid-Term Evaluation Report and the possible no-cost extension of the project to ensure the completion of the project activities;
4- Entrust project management to municipalities in accordance with the program document;
5- Organize field missions for the members of the steering committee and associate 3 members of the steering committee to site visits on a rotating basis.
</t>
  </si>
  <si>
    <t>A consultant team was selected by UNDP to conduct the mid-term review. Currently the consultants are in the field for data collection. The interim report will be available by the end of March 2018.</t>
  </si>
  <si>
    <t>Apart from the delay in execution of investment works for diverse reasons, including:delay in the award of contracts due to lengthy national procedures, difficulties in registering some companies, the inaccessibility of some areas during the rainy season and the insecurity, the activities were carried out satisfactorily.</t>
  </si>
  <si>
    <t>In the Togoro-Kotia municipality in the Tenenkou district, 50 ha of rice plains are now irrigated thanks to the digging of two canals in Diabal and Dialamba.This is expected to greatly enhance agricultural production. In addition, 12 km of channels were cleared to supply water to a chain of ponds, including in the municipality of Dangol-Boré, and protect some villages against flooding.</t>
  </si>
  <si>
    <t>Out of the 16 planned water supply systems, 2 were completed and 14 are in progress. These basic water supply systems will enable 6 715 women to grow fruits and vegetables for food diversification, generate increased income and enable about 6 403 inhabitants to benefit from drinking water; the completion of 5 ponds and 3 backwaters facilitates the development of fish farming and improves biodiversity, namely crocodiles and different species of fish.</t>
  </si>
  <si>
    <t xml:space="preserve">Agricultural production was supported to address the risks posed by climate change and was improved thanks to the granting of 4 480 kg of improved seeds to 671 small farmers. In addition, small farmers and elected officials were trained on climate applications to take into account weather forecasts as part of agricultural planning. In addition, about 260 women were supported and now farm 6 ha of vegetables to increase their income and improve family nutrition.  </t>
  </si>
  <si>
    <t xml:space="preserve">A total of 267 communal councillors, including 36 women from the 20 municipal councils, and 40 people from civil society, including 20 women from the Mopti and Timbuktu regions, were trained in climate change management. This training improved the understanding of elected officials on the causes and consequences of climate change to improve communal planning and development.
 </t>
  </si>
  <si>
    <t>The creation of the website enabled good practices and lessons learned dissemination for further replication.</t>
  </si>
  <si>
    <t>Follow-up missions  took place as usual and helped improve the quality of the work through instructions and guidance given to companies and monitoring agencies. In addition, the ordinary steering committee provided five recommendations, most importantly regarding the extension of the project and the municipal project management initiative to accelerate investments in both regions. The consultant recruitment process is underway for the mid-term evaluation.</t>
  </si>
  <si>
    <t>13.7 km of cleared water channels of which 1.7 km is used to irrigate 50 ha of rice plains in the Togoro-Kotia municipality, and 12 km will supply several ponds - particularly the Boré pond - and protect some neighbouring villages from flooding due to water runoff</t>
  </si>
  <si>
    <t>6 market gardening perimeters out of the 8 planned for 2017 are being developed in the Mopti region. One market gardening perimeter is already functional in Timbuktu in the Dialloube village.</t>
  </si>
  <si>
    <t>5 community fish ponds are set up in Tindirma</t>
  </si>
  <si>
    <t>Number of municipal tree nurseries containing local functional species.</t>
  </si>
  <si>
    <t xml:space="preserve">At least fifteen community tree nurseries. </t>
  </si>
  <si>
    <t>8 municipal tree nurseries were established in the Mopti region and 176 people from community nurseries were trained in seedling production techniques and equipped with small equipment (plant pots and watering cans) to promote communty reforestation activities</t>
  </si>
  <si>
    <t xml:space="preserve"> At present, there are nine market gardening perimeters (1 in Timbuktu and 8 in Mopti) to be exclusively managed by women and which are almost completed. The programme has also built the capacitys of 58 women  in institutional climate change management and provided  285 women with better quality seeds and small market gardening tools. In Timbuktu, the introduction of six market gardening perimeters will be effective by April 2018 as the company recruitment process is underway. Usually, women do not have land, but thanks to the programme, the men allocated land ranging from 0,5 to 2 ha depending on the village -  or 11.25 ha.   </t>
  </si>
  <si>
    <t xml:space="preserve">Currently, insecurity constitutes the major threat to the project execution and, more broadly, to the development of municipalities in North and central Mali. Most actors involved in the area of development in Mali are faced with the problem of limited mobility for their teams. The government of Mali and partners such as  MINUSMA, the G5 Sahel security force, and also the Barkhane security force, work hard each day to protect the various populations.  MINUSMA  always briefs its teams undertaking field missions, and ensures that team members are covered by security clearance. The project is also in constant contact with the mayors to coordinate the activities undertaken ant the local level. Synergies with specific partners - including with OMVF -  are being established to implement specified activities. 
</t>
  </si>
  <si>
    <t>(i) For outcome 2, the indicator  "Number of dry season  vegetable gardens managed by women, and community fish farms set up" is broken down into two reformulated indicators as follow: 1) "Number of market gardens measuring at least 0.5 ha each managed by women", with a target of 20 market gardens, and, 2) " number of fish farms organized and managed by the communities " with a target of 20 fish farms. (ii) For outcome 3, the following indicators and targets were revised: 1) "Number of local advisors trained in the management of institutional climate change" with a target of 100 local councillors and 40 civil society participants including 40 women; and, 2) "number of revised Social and cultural economic development Programmes (PDESC) to include climate change" with a target of 20 PDESC.</t>
  </si>
  <si>
    <t>December 2019</t>
  </si>
  <si>
    <t>The security situation is increasingly degrading. Insecurity reached the center of Mali (Mopti and Ségou). In addition to existing security arrangements such as the G5 Sahel Force, the FAMAs and MINUSMA, the Government of Mali has taken a measure that prohibits the movement of two-wheeled and pickup vehicles in the 8 circles of Mopti and some circles of Segou. The project is in constant contact with the mayors in beneficiary sites for the supervision of activities including the completion of investment work by the various companies. As usual, the missions of the project staff are covered by security clearance and guided by MINUSMA on the conduct to be held. This year, the project will sign a memorandum of understanding with the OMVF, already operating in the targeted sites, to unlock about 20 km of channels in the Faguibine system in Timbuktu.</t>
  </si>
  <si>
    <t>Currently, the collaboration efforts between the project and (i) the AEDD, the implementing entity, (ii) the DCM  (iii) and UNDP are showing positive results on the project implementation. Besides, the 13-member Project Steering Committee held its second ordinary session and enabled the good understanding of the project between all the project partners. In addition, the project is constantly in contact with local authorities and beneficiaries in order to efficiently move activities forward and supervise their completion.</t>
  </si>
  <si>
    <t xml:space="preserve"> In the project area, qualified and competent partners are available, with whom the project can establish partnership agreements to better implement the activities. These partners include: local NGOs, companies, technical services and consulting firms - some of whom were already contracted, as shown under the procurement tab. However, given the increasing insecurity issue, some partners identified during the project formulation are now reluctant to respond to bid requests to provide services in certain communities -namely Gargando, Essakane, Bintagoungou, Hanzakoma and Haribomo municipalities. However, new partnerships were identified and established to address issues such as movement restrictions in these areas. </t>
  </si>
  <si>
    <t>Despite the creation of the procurement unit in the Ministry of the Environment, the lengthy procurement process still persists and seriously hampers completion of investment works. This year, investments in Mopti started late in June 2017, the bids for all Timbuktu investments have been submitted to the AEDD since September 2017 but were only processed by the General Directorate for Public Procurement (DGMP) in December 2017. In addition, (i) the offer needs to be publicised in the newspapers for 1 month, (ii) the opening of the bids and offers takes at least 2 weeks, and (iii) the process for the signature of the contracts also lasts 1 to 2 months. Therefore, completing a procurement procedure through the DGMP can take up to 7 months. In order to reduce this lengthy procedure, the Steering Committee held on 30 November 2017 recommended the procurement to be supervised by communes for the activities under Component 1, in accordance with the program document Part III-A: "For component 1,  local authorities (municipal and regional councils) of the Mopti and Timbuktu regions will be the contracting authorities for infrastructure, construction and other support investments aimed at strengthening the local water supply systems' resilience to climate change [...]". If this measure is accepted by all  stakeholders (the Steering Committee, DGMP, and UNDP), this would make it possible to significantly shorten the procurement process</t>
  </si>
  <si>
    <t>20 km of silted channels were identified around the Faguibine system zone located in 5 PACV-MT target municipalities. The aforementioned channels will be cleared by the OMVF as part of a cooperation initiative with the PACV-MT.</t>
  </si>
  <si>
    <t>Identification of 20 km of silted channels in the Timbuktu region</t>
  </si>
  <si>
    <t>Distribution of three improved seed varieties to agro-pastoralists</t>
  </si>
  <si>
    <t>6 seed varieties totalling 4,480 kg were distributed to 671 small farmers during the experimental phase.These varieties are as follow: Korobalen and Wulibalé (cowpea), Diakoumbé and Seguifa (Sorghum), Berico and apollon (corn). This year, the agricultural season was marked by the low and early rainfall that led to a poor harvest for traditional varieties. Contrarily, improved cowpea varieties showed good results and small farmers are planning to use the seeds for the next season.</t>
  </si>
  <si>
    <t>176 tree-nurserymen were trained on seedling production and nursery management techniques in the 8 Mopti municialities. These tree-nurserymen were provided with plant pots and watering cans to practice in their respective villages.</t>
  </si>
  <si>
    <t xml:space="preserve"> The average amount of carbon sequestered by agro-forestry parks totals 69.29 t / ha in the Kendé municipality, 23.92 t / ha in Bamba commune and 15.09 t / ha in the Dangol-Boré municipality.</t>
  </si>
  <si>
    <t>Training for 100 elected officials in 20 municipalities on climate change management</t>
  </si>
  <si>
    <t>PDESC updated</t>
  </si>
  <si>
    <t>It is slow to get off the ground. Directions and gidance was given to the project team to speed up the process of setting up microcredits and cereal banks to benefit women and young people.</t>
  </si>
  <si>
    <t xml:space="preserve">Under output 1.1, the MoU with the OMVF is taking some time to be implemented in order to clear 20 km of channels in the Faguibine system. Most of the investments initiated to access water under output 1.2 were not completed. The design of market gardening perimeters is also underway for output 2.1  which determines women's capacity building under output 2.3. The capacity building of elected officials and small farmers was carried out in accordance with the established programme (output 2.2, 3.1 and 3.3). In addition, it should be noted that microcredit and cereal banks (output 3.3) have not yet benefited women and young people. Insecurity across the programme's intervention area - especially in the Timbuktu municipalities - coupled with the lengthy procurement process are limiting factors for the effective implementation of programme activities. What's more, the programme was launched in March 2016 - 5 months late - and the timely implementation, as planned in the project document, seems to be compromised. All these arguments prompted the program team to request a project extension that will be analysed during the extraordinary steering committee. All these considerations limit the achievements of the project and justify the "Marginally Satisfactory" rating. </t>
  </si>
  <si>
    <t xml:space="preserve">Despite the security situation, the programme made progress in terms of  investments and capacity building for the population and elected officials. Currently, about 40% of planned investments are completed. Better results could have been obtained if the arrival of the rainy season had not hindered the execution of some investment works, such as the construction of  micro-dams in the  Bamba and Kendé municipalities, and the introduction of market gardening perimeters in the Togoro-Kotia municipality. Landscaping of the market gardening perimeters and construction of basic water supply systems have also been delayed  due to the rainy season.  
At the institutional level, the project is an experiment in terms of governance of environmental issues related to climate change.The Mali Government has put in place a montoring and evaluation framework  through the Multilateral Cooperation Division for projects and programmes, and meetings are held on an annual basis. This will facilitate better monitoring  of programmes and projects in the field. 
Low disbursement rate (33.17%):  after two years of implementation, this is due mainly to the problem of insecurity and also the lengthy procurement process. The duration of the programme should therefore be extended by 18 months from November 28th, 2018 to May 28th, 2020.
Nevertheless, considering the achievements of the project to date, the rating is "satisfactory".
</t>
  </si>
  <si>
    <t xml:space="preserve">2 functional channels (Dialamba and Dialal) and 1 functional waterway (water supply for the Boré pond) </t>
  </si>
  <si>
    <t>70 km of cleared water channel</t>
  </si>
  <si>
    <t>Yes, there was a delay in project implementation for most of the activities. The main reasons are: (i) the lengthy process for company recruitment which in turn leads to a delayed start of contracts, (ii) agricultural works need to be paused during the rainy season, therefore, activities that are not finished by the end of the dry season will need to be continued after the rainy season, and the delays in restarting the activities once the dry season starts further delay the activities, (iii) the prevailing climate of insecurity prevented the realisation of  technical studies on  investment in the municipalities of Gargando, Essakane, Bintagoungou, Haribomo and Hanzakoma. Such insecurity also hinders field monitoring missions and business relocation. Some of the companies have been robbed or were victim of terrorist attacks. Measures taken to counteract such problems include (i) a simpler approach to procurement through use of communal circuits, i.e. getting the municipality to choose service providers and to sign the contracts which the AEDD then approves. This experiment has enabled the project to build 8 communal nurseries in three months - whereas since September 2017 some company procurement conducted via the DGMP circuit to oversee capital works in Timbuktu are still pending; (ii) a better planning of the field activities, to finish the activities before the end of the dry season. This will include a better coordination with UNDP to access ressources (iii) cooperation with the OMVF to clear 20 km of conduits belonging to the Faguibine system</t>
  </si>
  <si>
    <t>4 March 2017 to 4 March 2018</t>
  </si>
  <si>
    <t>To date, the project has a cumulative disbursement of US$ 2 823 574.00 (2 years of implementation), representing 36% of the total funding, and 72% of the first tranche of funding (US $ 3 907 508) received by UNDP.
The slow disbursement by the programme can be explained by: (i) the security issues in the communes of Timbuktu region, which slowed down the implementation of most of the activities, (ii) the long national procurement procedures imposed on the programme's investments, slowing down the implementation of the activities in all communes of the programme.</t>
  </si>
  <si>
    <r>
      <rPr>
        <b/>
        <sz val="11"/>
        <color indexed="8"/>
        <rFont val="Times New Roman"/>
        <family val="1"/>
      </rPr>
      <t>Communes of Mopti Region :</t>
    </r>
    <r>
      <rPr>
        <sz val="11"/>
        <color indexed="8"/>
        <rFont val="Times New Roman"/>
        <family val="1"/>
      </rPr>
      <t xml:space="preserve"> Bamba, Pelou, Kendé, Tédié, Koubewel-koundia, Gandamia, Dangol-Boré, Pondori and Togoro-Kotia. </t>
    </r>
    <r>
      <rPr>
        <b/>
        <sz val="11"/>
        <color indexed="8"/>
        <rFont val="Times New Roman"/>
        <family val="1"/>
      </rPr>
      <t>Communes of Timbuctu Region :</t>
    </r>
    <r>
      <rPr>
        <sz val="11"/>
        <color indexed="8"/>
        <rFont val="Times New Roman"/>
        <family val="1"/>
      </rPr>
      <t xml:space="preserve"> Alafia, Hanzakoma, Haribomo, Goundam, Gargando, Bintagoungou, Essakane, Kondi, Arham, Tindirma, and Binga;          </t>
    </r>
  </si>
  <si>
    <t>Number of local councilors trained in institutional management of climate change</t>
  </si>
  <si>
    <t>No local councilors are trained in institutional management of climate change</t>
  </si>
  <si>
    <t xml:space="preserve">274 local councilors, including 38 women, and 40 civil society participants, including 20 women, were trained in climate change management. </t>
  </si>
  <si>
    <t>Training of 100 local councilors and 40 civil society participants - including 40 women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</si>
</sst>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00\ _€_-;\-* #,##0.00\ _€_-;_-* &quot;-&quot;??\ _€_-;_-@_-"/>
    <numFmt numFmtId="165" formatCode="dd\-mmm\-yyyy"/>
    <numFmt numFmtId="166" formatCode="_-* #,##0\ _€_-;\-* #,##0\ _€_-;_-* &quot;-&quot;??\ _€_-;_-@_-"/>
  </numFmts>
  <fonts count="6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2"/>
      <color rgb="FF000000"/>
      <name val="Times New Roman"/>
      <family val="1"/>
    </font>
    <font>
      <sz val="10"/>
      <color indexed="8"/>
      <name val="Times New Roman"/>
      <family val="1"/>
    </font>
    <font>
      <b/>
      <sz val="10"/>
      <color indexed="8"/>
      <name val="Times New Roman"/>
      <family val="1"/>
    </font>
    <font>
      <u/>
      <sz val="11"/>
      <color rgb="FF0070C0"/>
      <name val="Calibri"/>
      <family val="2"/>
    </font>
    <font>
      <sz val="11"/>
      <color theme="1"/>
      <name val="Calibri"/>
      <family val="2"/>
      <scheme val="minor"/>
    </font>
    <font>
      <sz val="11"/>
      <name val="Calibri"/>
      <family val="2"/>
      <scheme val="minor"/>
    </font>
    <font>
      <sz val="11"/>
      <color rgb="FFFF0000"/>
      <name val="Calibri"/>
      <family val="2"/>
      <scheme val="minor"/>
    </font>
    <font>
      <b/>
      <sz val="9"/>
      <color rgb="FFFF0000"/>
      <name val="Calibri"/>
      <family val="2"/>
      <scheme val="minor"/>
    </font>
    <font>
      <b/>
      <sz val="9"/>
      <color indexed="81"/>
      <name val="Tahoma"/>
      <family val="2"/>
    </font>
    <font>
      <sz val="9"/>
      <color indexed="81"/>
      <name val="Tahoma"/>
      <family val="2"/>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0" tint="-0.14999847407452621"/>
        <bgColor indexed="64"/>
      </patternFill>
    </fill>
  </fills>
  <borders count="66">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style="thin">
        <color auto="1"/>
      </bottom>
      <diagonal/>
    </border>
    <border>
      <left/>
      <right style="thin">
        <color auto="1"/>
      </right>
      <top style="medium">
        <color auto="1"/>
      </top>
      <bottom/>
      <diagonal/>
    </border>
    <border>
      <left style="medium">
        <color auto="1"/>
      </left>
      <right/>
      <top style="thin">
        <color auto="1"/>
      </top>
      <bottom/>
      <diagonal/>
    </border>
    <border>
      <left/>
      <right/>
      <top style="thin">
        <color auto="1"/>
      </top>
      <bottom/>
      <diagonal/>
    </border>
    <border>
      <left/>
      <right/>
      <top/>
      <bottom style="thin">
        <color auto="1"/>
      </bottom>
      <diagonal/>
    </border>
  </borders>
  <cellStyleXfs count="6">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164" fontId="55" fillId="0" borderId="0" applyFont="0" applyFill="0" applyBorder="0" applyAlignment="0" applyProtection="0"/>
  </cellStyleXfs>
  <cellXfs count="658">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Alignment="1" applyProtection="1">
      <alignment vertical="top" wrapText="1"/>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3" xfId="0" applyFont="1" applyFill="1" applyBorder="1" applyAlignment="1" applyProtection="1">
      <alignment vertical="top" wrapText="1"/>
    </xf>
    <xf numFmtId="0" fontId="27" fillId="4" borderId="15" xfId="0" applyFont="1" applyFill="1" applyBorder="1" applyAlignment="1">
      <alignment horizontal="center" vertical="center" wrapText="1"/>
    </xf>
    <xf numFmtId="0" fontId="16" fillId="3" borderId="12" xfId="0" applyFont="1" applyFill="1" applyBorder="1" applyAlignment="1" applyProtection="1">
      <alignment horizontal="left" vertical="top" wrapText="1"/>
    </xf>
    <xf numFmtId="0" fontId="26" fillId="3" borderId="16" xfId="0" applyFont="1" applyFill="1" applyBorder="1" applyAlignment="1" applyProtection="1">
      <alignment vertical="top" wrapText="1"/>
    </xf>
    <xf numFmtId="0" fontId="1" fillId="3" borderId="17" xfId="0" applyFont="1" applyFill="1" applyBorder="1" applyProtection="1"/>
    <xf numFmtId="0" fontId="1" fillId="3" borderId="18" xfId="0" applyFont="1" applyFill="1" applyBorder="1" applyAlignment="1" applyProtection="1">
      <alignment horizontal="left" vertical="center"/>
    </xf>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0"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2" xfId="0" applyFont="1" applyFill="1" applyBorder="1" applyProtection="1"/>
    <xf numFmtId="0" fontId="1" fillId="3" borderId="23"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4" xfId="0" applyFont="1" applyFill="1" applyBorder="1" applyProtection="1"/>
    <xf numFmtId="0" fontId="14" fillId="3" borderId="21" xfId="0" applyFont="1" applyFill="1" applyBorder="1" applyAlignment="1" applyProtection="1">
      <alignment vertical="top" wrapText="1"/>
    </xf>
    <xf numFmtId="0" fontId="14" fillId="3" borderId="20"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24" fillId="3" borderId="17" xfId="0" applyFont="1" applyFill="1" applyBorder="1" applyAlignment="1">
      <alignment horizontal="left" vertical="center"/>
    </xf>
    <xf numFmtId="0" fontId="24" fillId="3" borderId="18" xfId="0" applyFont="1" applyFill="1" applyBorder="1" applyAlignment="1">
      <alignment horizontal="left" vertical="center"/>
    </xf>
    <xf numFmtId="0" fontId="24" fillId="3" borderId="18" xfId="0" applyFont="1" applyFill="1" applyBorder="1"/>
    <xf numFmtId="0" fontId="24" fillId="3" borderId="19" xfId="0" applyFont="1" applyFill="1" applyBorder="1"/>
    <xf numFmtId="0" fontId="24" fillId="3" borderId="20" xfId="0" applyFont="1" applyFill="1" applyBorder="1" applyAlignment="1">
      <alignment horizontal="left" vertical="center"/>
    </xf>
    <xf numFmtId="0" fontId="1" fillId="3" borderId="21" xfId="0" applyFont="1" applyFill="1" applyBorder="1" applyAlignment="1" applyProtection="1">
      <alignment vertical="top" wrapText="1"/>
    </xf>
    <xf numFmtId="0" fontId="1" fillId="3" borderId="20"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 fillId="3" borderId="23" xfId="0" applyFont="1" applyFill="1" applyBorder="1" applyAlignment="1" applyProtection="1">
      <alignment vertical="top" wrapText="1"/>
    </xf>
    <xf numFmtId="0" fontId="1" fillId="3" borderId="24" xfId="0" applyFont="1" applyFill="1" applyBorder="1" applyAlignment="1" applyProtection="1">
      <alignment vertical="top" wrapText="1"/>
    </xf>
    <xf numFmtId="0" fontId="24" fillId="3" borderId="18" xfId="0" applyFont="1" applyFill="1" applyBorder="1" applyProtection="1"/>
    <xf numFmtId="0" fontId="24" fillId="3" borderId="19" xfId="0" applyFont="1" applyFill="1" applyBorder="1" applyProtection="1"/>
    <xf numFmtId="0" fontId="24" fillId="3" borderId="0" xfId="0" applyFont="1" applyFill="1" applyBorder="1" applyProtection="1"/>
    <xf numFmtId="0" fontId="24" fillId="3" borderId="21"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1"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3" xfId="0" applyFont="1" applyFill="1" applyBorder="1" applyProtection="1"/>
    <xf numFmtId="0" fontId="28" fillId="0" borderId="1" xfId="0" applyFont="1" applyBorder="1" applyAlignment="1">
      <alignment horizontal="center" readingOrder="1"/>
    </xf>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0" xfId="0" applyFill="1" applyBorder="1"/>
    <xf numFmtId="0" fontId="13" fillId="3" borderId="21" xfId="0" applyFont="1" applyFill="1" applyBorder="1" applyAlignment="1" applyProtection="1"/>
    <xf numFmtId="0" fontId="0" fillId="3" borderId="21" xfId="0" applyFill="1" applyBorder="1"/>
    <xf numFmtId="0" fontId="29" fillId="3" borderId="17" xfId="0" applyFont="1" applyFill="1" applyBorder="1" applyAlignment="1">
      <alignment vertical="center"/>
    </xf>
    <xf numFmtId="0" fontId="29" fillId="3" borderId="20"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1" fillId="3" borderId="22" xfId="0" applyFont="1" applyFill="1" applyBorder="1" applyAlignment="1" applyProtection="1">
      <alignment vertical="center"/>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1"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8" xfId="0" applyFill="1" applyBorder="1" applyAlignment="1"/>
    <xf numFmtId="0" fontId="0" fillId="3" borderId="0" xfId="0" applyFill="1" applyBorder="1" applyAlignment="1"/>
    <xf numFmtId="0" fontId="0" fillId="3" borderId="23"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4" fillId="3" borderId="17" xfId="0" applyFont="1" applyFill="1" applyBorder="1"/>
    <xf numFmtId="0" fontId="24" fillId="3" borderId="20" xfId="0" applyFont="1" applyFill="1" applyBorder="1"/>
    <xf numFmtId="0" fontId="24" fillId="3" borderId="21" xfId="0" applyFont="1" applyFill="1" applyBorder="1"/>
    <xf numFmtId="0" fontId="30" fillId="3" borderId="0" xfId="0" applyFont="1" applyFill="1" applyBorder="1"/>
    <xf numFmtId="0" fontId="31" fillId="3" borderId="0" xfId="0" applyFont="1" applyFill="1" applyBorder="1"/>
    <xf numFmtId="0" fontId="30" fillId="0" borderId="26" xfId="0" applyFont="1" applyFill="1" applyBorder="1" applyAlignment="1">
      <alignment vertical="top" wrapText="1"/>
    </xf>
    <xf numFmtId="0" fontId="30" fillId="0" borderId="24" xfId="0" applyFont="1" applyFill="1" applyBorder="1" applyAlignment="1">
      <alignment vertical="top" wrapText="1"/>
    </xf>
    <xf numFmtId="0" fontId="30" fillId="0" borderId="25" xfId="0" applyFont="1" applyFill="1" applyBorder="1" applyAlignment="1">
      <alignment vertical="top" wrapText="1"/>
    </xf>
    <xf numFmtId="0" fontId="30" fillId="0" borderId="21" xfId="0" applyFont="1" applyFill="1" applyBorder="1" applyAlignment="1">
      <alignment vertical="top" wrapText="1"/>
    </xf>
    <xf numFmtId="0" fontId="30" fillId="0" borderId="1" xfId="0" applyFont="1" applyFill="1" applyBorder="1" applyAlignment="1">
      <alignment vertical="top" wrapText="1"/>
    </xf>
    <xf numFmtId="0" fontId="30" fillId="0" borderId="1" xfId="0" applyFont="1" applyFill="1" applyBorder="1"/>
    <xf numFmtId="0" fontId="24" fillId="0" borderId="1" xfId="0" applyFont="1" applyFill="1" applyBorder="1" applyAlignment="1">
      <alignment vertical="top" wrapText="1"/>
    </xf>
    <xf numFmtId="0" fontId="24" fillId="3" borderId="23" xfId="0" applyFont="1" applyFill="1" applyBorder="1"/>
    <xf numFmtId="0" fontId="32" fillId="0" borderId="1" xfId="0" applyFont="1" applyFill="1" applyBorder="1" applyAlignment="1">
      <alignment horizontal="center" vertical="top" wrapText="1"/>
    </xf>
    <xf numFmtId="0" fontId="32" fillId="0" borderId="29"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0" xfId="0" applyFont="1" applyFill="1" applyBorder="1" applyAlignment="1" applyProtection="1">
      <alignment horizontal="center" vertical="center" wrapText="1"/>
    </xf>
    <xf numFmtId="0" fontId="1" fillId="2" borderId="3" xfId="0" applyFont="1" applyFill="1" applyBorder="1" applyAlignment="1" applyProtection="1">
      <alignment vertical="top" wrapText="1"/>
    </xf>
    <xf numFmtId="1" fontId="1" fillId="2" borderId="31"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7" xfId="0" applyFont="1" applyFill="1" applyBorder="1" applyAlignment="1" applyProtection="1">
      <alignment horizontal="right"/>
    </xf>
    <xf numFmtId="0" fontId="24" fillId="3" borderId="18" xfId="0" applyFont="1" applyFill="1" applyBorder="1" applyAlignment="1" applyProtection="1">
      <alignment horizontal="right"/>
    </xf>
    <xf numFmtId="0" fontId="24" fillId="3" borderId="20"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0" xfId="0" applyFont="1" applyFill="1" applyBorder="1" applyAlignment="1" applyProtection="1">
      <alignment horizontal="right"/>
    </xf>
    <xf numFmtId="0" fontId="1" fillId="3" borderId="20"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3" xfId="0" applyFont="1" applyFill="1" applyBorder="1" applyAlignment="1" applyProtection="1">
      <alignment horizontal="right"/>
    </xf>
    <xf numFmtId="0" fontId="1" fillId="2" borderId="1" xfId="0" applyFont="1" applyFill="1" applyBorder="1" applyAlignment="1" applyProtection="1">
      <alignment vertical="top" wrapText="1"/>
    </xf>
    <xf numFmtId="0" fontId="2" fillId="2" borderId="30" xfId="0" applyFont="1" applyFill="1" applyBorder="1" applyAlignment="1" applyProtection="1">
      <alignment horizontal="right" vertical="center" wrapText="1"/>
    </xf>
    <xf numFmtId="0" fontId="2" fillId="2" borderId="35"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4" fillId="3" borderId="22" xfId="0" applyFont="1" applyFill="1" applyBorder="1"/>
    <xf numFmtId="0" fontId="24" fillId="3" borderId="24"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6" xfId="0" applyBorder="1" applyProtection="1"/>
    <xf numFmtId="0" fontId="42" fillId="11" borderId="53" xfId="0" applyFont="1" applyFill="1" applyBorder="1" applyAlignment="1" applyProtection="1">
      <alignment horizontal="left" vertical="center" wrapText="1"/>
    </xf>
    <xf numFmtId="0" fontId="42" fillId="11" borderId="11" xfId="0" applyFont="1" applyFill="1" applyBorder="1" applyAlignment="1" applyProtection="1">
      <alignment horizontal="left" vertical="center" wrapText="1"/>
    </xf>
    <xf numFmtId="0" fontId="42" fillId="11" borderId="9" xfId="0" applyFont="1" applyFill="1" applyBorder="1" applyAlignment="1" applyProtection="1">
      <alignment horizontal="left" vertical="center" wrapText="1"/>
    </xf>
    <xf numFmtId="0" fontId="43" fillId="0" borderId="10" xfId="0" applyFont="1" applyBorder="1" applyAlignment="1" applyProtection="1">
      <alignment horizontal="left" vertical="center"/>
    </xf>
    <xf numFmtId="0" fontId="44" fillId="8" borderId="11" xfId="4" applyFont="1" applyBorder="1" applyAlignment="1" applyProtection="1">
      <alignment horizontal="center" vertical="center"/>
      <protection locked="0"/>
    </xf>
    <xf numFmtId="0" fontId="43" fillId="0" borderId="56" xfId="0" applyFont="1" applyBorder="1" applyAlignment="1" applyProtection="1">
      <alignment horizontal="left" vertical="center"/>
    </xf>
    <xf numFmtId="0" fontId="39" fillId="12" borderId="11" xfId="4" applyFont="1"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pplyProtection="1">
      <alignment horizontal="left" vertical="center"/>
    </xf>
    <xf numFmtId="10" fontId="44" fillId="8" borderId="11" xfId="4" applyNumberFormat="1" applyFont="1" applyBorder="1" applyAlignment="1" applyProtection="1">
      <alignment horizontal="center" vertical="center"/>
      <protection locked="0"/>
    </xf>
    <xf numFmtId="0" fontId="45" fillId="0" borderId="53" xfId="0" applyFont="1" applyBorder="1" applyAlignment="1" applyProtection="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57" xfId="0" applyFont="1" applyFill="1" applyBorder="1" applyAlignment="1" applyProtection="1">
      <alignment horizontal="center" vertical="center" wrapText="1"/>
    </xf>
    <xf numFmtId="0" fontId="42" fillId="11" borderId="41" xfId="0" applyFont="1" applyFill="1" applyBorder="1" applyAlignment="1" applyProtection="1">
      <alignment horizontal="center" vertical="center" wrapText="1"/>
    </xf>
    <xf numFmtId="0" fontId="43" fillId="0" borderId="11" xfId="0" applyFont="1" applyFill="1" applyBorder="1" applyAlignment="1" applyProtection="1">
      <alignment vertical="center" wrapText="1"/>
    </xf>
    <xf numFmtId="0" fontId="39" fillId="12" borderId="11" xfId="4" applyFill="1" applyBorder="1" applyAlignment="1" applyProtection="1">
      <alignment wrapText="1"/>
      <protection locked="0"/>
    </xf>
    <xf numFmtId="0" fontId="46" fillId="2" borderId="11" xfId="0" applyFont="1" applyFill="1" applyBorder="1" applyAlignment="1" applyProtection="1">
      <alignment vertical="center" wrapText="1"/>
    </xf>
    <xf numFmtId="10" fontId="39" fillId="8" borderId="11" xfId="4" applyNumberFormat="1" applyBorder="1" applyAlignment="1" applyProtection="1">
      <alignment horizontal="center" vertical="center" wrapText="1"/>
      <protection locked="0"/>
    </xf>
    <xf numFmtId="10" fontId="39" fillId="12" borderId="11" xfId="4" applyNumberFormat="1" applyFill="1" applyBorder="1" applyAlignment="1" applyProtection="1">
      <alignment horizontal="center" vertical="center" wrapText="1"/>
      <protection locked="0"/>
    </xf>
    <xf numFmtId="0" fontId="42" fillId="11" borderId="11" xfId="0" applyFont="1" applyFill="1" applyBorder="1" applyAlignment="1" applyProtection="1">
      <alignment horizontal="center" vertical="center" wrapText="1"/>
    </xf>
    <xf numFmtId="0" fontId="42" fillId="11" borderId="7" xfId="0" applyFont="1" applyFill="1" applyBorder="1" applyAlignment="1" applyProtection="1">
      <alignment horizontal="center" vertical="center" wrapText="1"/>
    </xf>
    <xf numFmtId="0" fontId="47" fillId="8" borderId="49"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49"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4" xfId="4" applyFont="1" applyBorder="1" applyAlignment="1" applyProtection="1">
      <alignment vertical="center"/>
      <protection locked="0"/>
    </xf>
    <xf numFmtId="0" fontId="47" fillId="12" borderId="34"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2" fillId="11" borderId="57" xfId="0" applyFont="1" applyFill="1" applyBorder="1" applyAlignment="1" applyProtection="1">
      <alignment horizontal="center" vertical="center"/>
    </xf>
    <xf numFmtId="0" fontId="42" fillId="11" borderId="9" xfId="0" applyFont="1" applyFill="1" applyBorder="1" applyAlignment="1" applyProtection="1">
      <alignment horizontal="center" vertical="center"/>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0" fontId="39" fillId="12" borderId="11" xfId="4" applyFill="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37" xfId="0" applyFont="1" applyFill="1" applyBorder="1" applyAlignment="1" applyProtection="1">
      <alignment horizontal="center" vertical="center" wrapText="1"/>
    </xf>
    <xf numFmtId="0" fontId="39" fillId="8" borderId="11" xfId="4" applyBorder="1" applyProtection="1">
      <protection locked="0"/>
    </xf>
    <xf numFmtId="0" fontId="47" fillId="8" borderId="28" xfId="4" applyFont="1" applyBorder="1" applyAlignment="1" applyProtection="1">
      <alignment vertical="center" wrapText="1"/>
      <protection locked="0"/>
    </xf>
    <xf numFmtId="0" fontId="47" fillId="8" borderId="50" xfId="4" applyFont="1" applyBorder="1" applyAlignment="1" applyProtection="1">
      <alignment horizontal="center" vertical="center"/>
      <protection locked="0"/>
    </xf>
    <xf numFmtId="0" fontId="39" fillId="12" borderId="11" xfId="4" applyFill="1" applyBorder="1" applyProtection="1">
      <protection locked="0"/>
    </xf>
    <xf numFmtId="0" fontId="47" fillId="12" borderId="28" xfId="4" applyFont="1" applyFill="1" applyBorder="1" applyAlignment="1" applyProtection="1">
      <alignment vertical="center" wrapText="1"/>
      <protection locked="0"/>
    </xf>
    <xf numFmtId="0" fontId="47" fillId="12" borderId="50"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2" fillId="11" borderId="6" xfId="0" applyFont="1" applyFill="1" applyBorder="1" applyAlignment="1" applyProtection="1">
      <alignment horizontal="center" vertical="center" wrapText="1"/>
    </xf>
    <xf numFmtId="0" fontId="42" fillId="11" borderId="27" xfId="0" applyFont="1" applyFill="1" applyBorder="1" applyAlignment="1" applyProtection="1">
      <alignment horizontal="center" vertical="center"/>
    </xf>
    <xf numFmtId="0" fontId="39" fillId="8" borderId="11" xfId="4" applyBorder="1" applyAlignment="1" applyProtection="1">
      <alignment vertical="center" wrapText="1"/>
      <protection locked="0"/>
    </xf>
    <xf numFmtId="0" fontId="39" fillId="8" borderId="49"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49" xfId="4" applyFill="1" applyBorder="1" applyAlignment="1" applyProtection="1">
      <alignment vertical="center" wrapText="1"/>
      <protection locked="0"/>
    </xf>
    <xf numFmtId="0" fontId="39" fillId="8" borderId="7" xfId="4"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2" fillId="11" borderId="41" xfId="0" applyFont="1" applyFill="1" applyBorder="1" applyAlignment="1" applyProtection="1">
      <alignment horizontal="center" vertical="center"/>
    </xf>
    <xf numFmtId="0" fontId="39" fillId="8" borderId="7" xfId="4" applyBorder="1" applyAlignment="1" applyProtection="1">
      <alignment vertical="center" wrapText="1"/>
      <protection locked="0"/>
    </xf>
    <xf numFmtId="0" fontId="39" fillId="12" borderId="7" xfId="4" applyFill="1" applyBorder="1" applyAlignment="1" applyProtection="1">
      <alignment vertical="center" wrapText="1"/>
      <protection locked="0"/>
    </xf>
    <xf numFmtId="0" fontId="42" fillId="11" borderId="10" xfId="0" applyFont="1" applyFill="1" applyBorder="1" applyAlignment="1" applyProtection="1">
      <alignment horizontal="center" vertical="center" wrapText="1"/>
    </xf>
    <xf numFmtId="0" fontId="39" fillId="8" borderId="32" xfId="4" applyBorder="1" applyAlignment="1" applyProtection="1">
      <protection locked="0"/>
    </xf>
    <xf numFmtId="10" fontId="39" fillId="8" borderId="37" xfId="4" applyNumberFormat="1" applyBorder="1" applyAlignment="1" applyProtection="1">
      <alignment horizontal="center" vertical="center"/>
      <protection locked="0"/>
    </xf>
    <xf numFmtId="0" fontId="39" fillId="12" borderId="32" xfId="4" applyFill="1" applyBorder="1" applyAlignment="1" applyProtection="1">
      <protection locked="0"/>
    </xf>
    <xf numFmtId="10" fontId="39" fillId="12" borderId="37" xfId="4" applyNumberFormat="1" applyFill="1" applyBorder="1" applyAlignment="1" applyProtection="1">
      <alignment horizontal="center" vertical="center"/>
      <protection locked="0"/>
    </xf>
    <xf numFmtId="0" fontId="42" fillId="11" borderId="28" xfId="0" applyFont="1" applyFill="1" applyBorder="1" applyAlignment="1" applyProtection="1">
      <alignment horizontal="center" vertical="center"/>
    </xf>
    <xf numFmtId="0" fontId="42" fillId="11" borderId="11" xfId="0" applyFont="1" applyFill="1" applyBorder="1" applyAlignment="1" applyProtection="1">
      <alignment horizontal="center" wrapText="1"/>
    </xf>
    <xf numFmtId="0" fontId="42" fillId="11" borderId="7" xfId="0" applyFont="1" applyFill="1" applyBorder="1" applyAlignment="1" applyProtection="1">
      <alignment horizontal="center" wrapText="1"/>
    </xf>
    <xf numFmtId="0" fontId="42" fillId="11" borderId="53" xfId="0" applyFont="1" applyFill="1" applyBorder="1" applyAlignment="1" applyProtection="1">
      <alignment horizontal="center" wrapText="1"/>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28" xfId="4" applyBorder="1" applyAlignment="1" applyProtection="1">
      <alignment vertical="center"/>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5" fillId="3" borderId="18" xfId="0" applyFont="1" applyFill="1" applyBorder="1" applyAlignment="1">
      <alignment vertical="top" wrapText="1"/>
    </xf>
    <xf numFmtId="0" fontId="25" fillId="3" borderId="19" xfId="0" applyFont="1" applyFill="1" applyBorder="1" applyAlignment="1">
      <alignment vertical="top" wrapText="1"/>
    </xf>
    <xf numFmtId="0" fontId="23" fillId="3" borderId="23" xfId="1" applyFill="1" applyBorder="1" applyAlignment="1" applyProtection="1">
      <alignment vertical="top" wrapText="1"/>
    </xf>
    <xf numFmtId="0" fontId="23" fillId="3" borderId="24" xfId="1" applyFill="1" applyBorder="1" applyAlignment="1" applyProtection="1">
      <alignment vertical="top" wrapText="1"/>
    </xf>
    <xf numFmtId="0" fontId="0" fillId="10" borderId="1" xfId="0" applyFill="1" applyBorder="1" applyProtection="1"/>
    <xf numFmtId="0" fontId="39" fillId="12" borderId="53" xfId="4" applyFill="1" applyBorder="1" applyAlignment="1" applyProtection="1">
      <alignment vertical="center"/>
      <protection locked="0"/>
    </xf>
    <xf numFmtId="0" fontId="0" fillId="0" borderId="0" xfId="0" applyAlignment="1">
      <alignment vertical="center" wrapText="1"/>
    </xf>
    <xf numFmtId="0" fontId="49" fillId="0" borderId="1" xfId="0" applyFont="1" applyFill="1" applyBorder="1"/>
    <xf numFmtId="0" fontId="14" fillId="0" borderId="1" xfId="0" applyFont="1" applyFill="1" applyBorder="1" applyAlignment="1">
      <alignment vertical="top" wrapText="1"/>
    </xf>
    <xf numFmtId="0" fontId="2" fillId="0" borderId="0" xfId="0" applyFont="1" applyFill="1" applyBorder="1" applyAlignment="1" applyProtection="1">
      <alignment horizontal="center" vertical="top" wrapText="1"/>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pplyProtection="1">
      <alignment horizontal="center" vertical="top" wrapText="1"/>
      <protection locked="0"/>
    </xf>
    <xf numFmtId="15" fontId="14" fillId="2" borderId="3" xfId="0" applyNumberFormat="1" applyFont="1" applyFill="1" applyBorder="1" applyAlignment="1" applyProtection="1">
      <alignment horizontal="left"/>
    </xf>
    <xf numFmtId="17" fontId="14" fillId="2" borderId="3" xfId="0" applyNumberFormat="1" applyFont="1" applyFill="1" applyBorder="1" applyAlignment="1" applyProtection="1">
      <alignment horizontal="left"/>
    </xf>
    <xf numFmtId="17" fontId="14" fillId="2" borderId="4" xfId="0" applyNumberFormat="1" applyFont="1" applyFill="1" applyBorder="1" applyAlignment="1" applyProtection="1">
      <alignment horizontal="left"/>
    </xf>
    <xf numFmtId="17" fontId="52" fillId="2" borderId="3" xfId="0" applyNumberFormat="1" applyFont="1" applyFill="1" applyBorder="1" applyAlignment="1" applyProtection="1">
      <alignment horizontal="left" vertical="top" wrapText="1"/>
    </xf>
    <xf numFmtId="1" fontId="1" fillId="2" borderId="3" xfId="0" applyNumberFormat="1" applyFont="1" applyFill="1" applyBorder="1" applyAlignment="1" applyProtection="1">
      <alignment horizontal="left" vertical="center" wrapText="1"/>
      <protection locked="0"/>
    </xf>
    <xf numFmtId="1" fontId="1" fillId="2" borderId="1" xfId="0" applyNumberFormat="1" applyFont="1" applyFill="1" applyBorder="1" applyAlignment="1" applyProtection="1">
      <alignment horizontal="left" wrapText="1"/>
      <protection locked="0"/>
    </xf>
    <xf numFmtId="1" fontId="23" fillId="2" borderId="2" xfId="1" applyNumberFormat="1" applyFill="1" applyBorder="1" applyAlignment="1" applyProtection="1">
      <alignment horizontal="left" vertical="top"/>
      <protection locked="0"/>
    </xf>
    <xf numFmtId="0" fontId="54" fillId="2" borderId="3" xfId="1" applyFont="1" applyFill="1" applyBorder="1" applyAlignment="1" applyProtection="1">
      <alignment wrapText="1"/>
      <protection locked="0"/>
    </xf>
    <xf numFmtId="0" fontId="1" fillId="2" borderId="15" xfId="0" applyFont="1" applyFill="1" applyBorder="1" applyAlignment="1" applyProtection="1">
      <alignment horizontal="left"/>
      <protection locked="0"/>
    </xf>
    <xf numFmtId="0" fontId="23" fillId="2" borderId="3" xfId="1" applyFill="1" applyBorder="1" applyAlignment="1" applyProtection="1">
      <protection locked="0"/>
    </xf>
    <xf numFmtId="165" fontId="14" fillId="2" borderId="4" xfId="0" applyNumberFormat="1" applyFont="1" applyFill="1" applyBorder="1" applyAlignment="1" applyProtection="1">
      <alignment horizontal="left"/>
      <protection locked="0"/>
    </xf>
    <xf numFmtId="2" fontId="1" fillId="2" borderId="0" xfId="0" applyNumberFormat="1" applyFont="1" applyFill="1" applyBorder="1" applyAlignment="1" applyProtection="1">
      <alignment vertical="top" wrapText="1"/>
    </xf>
    <xf numFmtId="164" fontId="24" fillId="0" borderId="0" xfId="0" applyNumberFormat="1" applyFont="1" applyFill="1"/>
    <xf numFmtId="164" fontId="1" fillId="2" borderId="33" xfId="5" applyFont="1" applyFill="1" applyBorder="1" applyAlignment="1" applyProtection="1">
      <alignment vertical="top" wrapText="1"/>
    </xf>
    <xf numFmtId="164" fontId="1" fillId="2" borderId="27" xfId="5" applyFont="1" applyFill="1" applyBorder="1" applyAlignment="1" applyProtection="1">
      <alignment vertical="top" wrapText="1"/>
    </xf>
    <xf numFmtId="164" fontId="1" fillId="2" borderId="28" xfId="5" applyFont="1" applyFill="1" applyBorder="1" applyAlignment="1" applyProtection="1">
      <alignment vertical="top" wrapText="1"/>
    </xf>
    <xf numFmtId="0" fontId="1" fillId="0" borderId="3" xfId="0" applyFont="1" applyFill="1" applyBorder="1" applyAlignment="1" applyProtection="1">
      <alignment vertical="top" wrapText="1"/>
    </xf>
    <xf numFmtId="0" fontId="14" fillId="0" borderId="11" xfId="0" applyFont="1" applyBorder="1" applyAlignment="1">
      <alignment vertical="center" wrapText="1"/>
    </xf>
    <xf numFmtId="0" fontId="2" fillId="3" borderId="0" xfId="0" applyFont="1" applyFill="1" applyBorder="1" applyAlignment="1" applyProtection="1">
      <alignment horizontal="left" vertical="center" wrapText="1"/>
    </xf>
    <xf numFmtId="0" fontId="14" fillId="0" borderId="3" xfId="0" applyFont="1" applyFill="1" applyBorder="1" applyAlignment="1" applyProtection="1">
      <alignment horizontal="left" vertical="top" wrapText="1"/>
    </xf>
    <xf numFmtId="0" fontId="14" fillId="2" borderId="13" xfId="0" applyFont="1" applyFill="1" applyBorder="1" applyAlignment="1" applyProtection="1">
      <alignment horizontal="left" vertical="top" wrapText="1"/>
    </xf>
    <xf numFmtId="0" fontId="24" fillId="2" borderId="11" xfId="0" applyFont="1" applyFill="1" applyBorder="1" applyAlignment="1">
      <alignment wrapText="1"/>
    </xf>
    <xf numFmtId="0" fontId="2" fillId="3" borderId="0" xfId="0" applyFont="1" applyFill="1" applyBorder="1" applyAlignment="1" applyProtection="1">
      <alignment horizontal="left" vertical="center" wrapText="1"/>
    </xf>
    <xf numFmtId="0" fontId="1" fillId="2" borderId="11" xfId="0" applyFont="1" applyFill="1" applyBorder="1" applyAlignment="1" applyProtection="1">
      <alignment horizontal="center" vertical="center" wrapText="1"/>
    </xf>
    <xf numFmtId="0" fontId="42" fillId="11" borderId="38" xfId="0" applyFont="1" applyFill="1" applyBorder="1" applyAlignment="1" applyProtection="1">
      <alignment horizontal="center" vertical="center"/>
    </xf>
    <xf numFmtId="0" fontId="42" fillId="11" borderId="28" xfId="0" applyFont="1" applyFill="1" applyBorder="1" applyAlignment="1" applyProtection="1">
      <alignment horizontal="center" vertical="center" wrapText="1"/>
    </xf>
    <xf numFmtId="0" fontId="42" fillId="11" borderId="53" xfId="0" applyFont="1" applyFill="1" applyBorder="1" applyAlignment="1" applyProtection="1">
      <alignment horizontal="center" vertical="center" wrapText="1"/>
    </xf>
    <xf numFmtId="0" fontId="39" fillId="8" borderId="53" xfId="4" applyBorder="1" applyAlignment="1" applyProtection="1">
      <alignment horizontal="center" vertical="center"/>
      <protection locked="0"/>
    </xf>
    <xf numFmtId="0" fontId="39" fillId="12" borderId="53" xfId="4" applyFill="1" applyBorder="1" applyAlignment="1" applyProtection="1">
      <alignment horizontal="center" vertical="center"/>
      <protection locked="0"/>
    </xf>
    <xf numFmtId="0" fontId="39" fillId="12" borderId="28" xfId="4" applyFill="1" applyBorder="1" applyAlignment="1" applyProtection="1">
      <alignment horizontal="center" vertical="center" wrapText="1"/>
      <protection locked="0"/>
    </xf>
    <xf numFmtId="0" fontId="42" fillId="11" borderId="50" xfId="0" applyFont="1" applyFill="1" applyBorder="1" applyAlignment="1" applyProtection="1">
      <alignment horizontal="center" vertical="center" wrapText="1"/>
    </xf>
    <xf numFmtId="0" fontId="39" fillId="12" borderId="50" xfId="4" applyFill="1" applyBorder="1" applyAlignment="1" applyProtection="1">
      <alignment horizontal="center" vertical="center"/>
      <protection locked="0"/>
    </xf>
    <xf numFmtId="0" fontId="39" fillId="12" borderId="53" xfId="4" applyFill="1" applyBorder="1" applyAlignment="1" applyProtection="1">
      <alignment horizontal="center" vertical="center" wrapText="1"/>
      <protection locked="0"/>
    </xf>
    <xf numFmtId="0" fontId="42" fillId="11" borderId="49" xfId="0" applyFont="1" applyFill="1" applyBorder="1" applyAlignment="1" applyProtection="1">
      <alignment horizontal="center" vertical="center" wrapText="1"/>
    </xf>
    <xf numFmtId="0" fontId="33" fillId="3" borderId="11" xfId="0" applyFont="1" applyFill="1" applyBorder="1" applyAlignment="1">
      <alignment horizontal="center" vertical="center" wrapText="1"/>
    </xf>
    <xf numFmtId="0" fontId="2" fillId="2" borderId="11" xfId="0" applyFont="1" applyFill="1" applyBorder="1" applyAlignment="1" applyProtection="1">
      <alignment horizontal="center" vertical="center" wrapText="1"/>
    </xf>
    <xf numFmtId="0" fontId="1" fillId="2" borderId="11" xfId="0" applyFont="1" applyFill="1" applyBorder="1" applyAlignment="1" applyProtection="1">
      <alignment horizontal="left" vertical="center" wrapText="1"/>
    </xf>
    <xf numFmtId="0" fontId="2" fillId="3" borderId="11"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2" fillId="3" borderId="11" xfId="0" applyFont="1" applyFill="1" applyBorder="1" applyAlignment="1" applyProtection="1">
      <alignment wrapText="1"/>
    </xf>
    <xf numFmtId="1" fontId="1" fillId="2" borderId="11" xfId="0" applyNumberFormat="1" applyFont="1" applyFill="1" applyBorder="1" applyAlignment="1" applyProtection="1">
      <alignment horizontal="center" vertical="center" wrapText="1"/>
    </xf>
    <xf numFmtId="0" fontId="24" fillId="0" borderId="11" xfId="0" applyFont="1" applyBorder="1" applyAlignment="1">
      <alignment horizontal="left" vertical="center" wrapText="1"/>
    </xf>
    <xf numFmtId="0" fontId="14" fillId="0" borderId="11" xfId="0" applyFont="1" applyBorder="1" applyAlignment="1">
      <alignment horizontal="left" vertical="center" wrapText="1"/>
    </xf>
    <xf numFmtId="9" fontId="0" fillId="0" borderId="0" xfId="0" applyNumberFormat="1" applyProtection="1"/>
    <xf numFmtId="1" fontId="0" fillId="0" borderId="0" xfId="0" applyNumberFormat="1" applyProtection="1"/>
    <xf numFmtId="3" fontId="39" fillId="8" borderId="11" xfId="4" applyNumberFormat="1" applyFont="1" applyBorder="1" applyAlignment="1" applyProtection="1">
      <alignment horizontal="center" vertical="center"/>
      <protection locked="0"/>
    </xf>
    <xf numFmtId="3" fontId="44" fillId="8" borderId="7" xfId="4" applyNumberFormat="1" applyFont="1" applyBorder="1" applyAlignment="1" applyProtection="1">
      <alignment horizontal="center" vertical="center"/>
      <protection locked="0"/>
    </xf>
    <xf numFmtId="166" fontId="39" fillId="12" borderId="11" xfId="4" applyNumberFormat="1" applyFont="1" applyFill="1" applyBorder="1" applyAlignment="1" applyProtection="1">
      <alignment horizontal="center" vertical="center"/>
      <protection locked="0"/>
    </xf>
    <xf numFmtId="166" fontId="44" fillId="12" borderId="11" xfId="4" applyNumberFormat="1" applyFont="1" applyFill="1" applyBorder="1" applyAlignment="1" applyProtection="1">
      <alignment horizontal="center" vertical="center"/>
      <protection locked="0"/>
    </xf>
    <xf numFmtId="166" fontId="44" fillId="12" borderId="7" xfId="4" applyNumberFormat="1" applyFont="1" applyFill="1" applyBorder="1" applyAlignment="1" applyProtection="1">
      <alignment horizontal="center" vertical="center"/>
      <protection locked="0"/>
    </xf>
    <xf numFmtId="9" fontId="44" fillId="8" borderId="7" xfId="4" applyNumberFormat="1" applyFont="1" applyBorder="1" applyAlignment="1" applyProtection="1">
      <alignment horizontal="center" vertical="center"/>
      <protection locked="0"/>
    </xf>
    <xf numFmtId="0" fontId="39" fillId="8" borderId="11" xfId="4" applyBorder="1" applyAlignment="1" applyProtection="1">
      <alignment horizontal="center" wrapText="1"/>
      <protection locked="0"/>
    </xf>
    <xf numFmtId="0" fontId="47" fillId="8" borderId="34" xfId="4" applyFont="1" applyBorder="1" applyAlignment="1" applyProtection="1">
      <alignment horizontal="center" vertical="center"/>
      <protection locked="0"/>
    </xf>
    <xf numFmtId="0" fontId="0" fillId="0" borderId="11" xfId="0" applyBorder="1" applyProtection="1"/>
    <xf numFmtId="0" fontId="39" fillId="8" borderId="11" xfId="4" applyBorder="1" applyAlignment="1" applyProtection="1">
      <alignment horizontal="center" vertical="center" wrapText="1"/>
      <protection locked="0"/>
    </xf>
    <xf numFmtId="0" fontId="39" fillId="12" borderId="11" xfId="4" applyFill="1" applyBorder="1" applyAlignment="1" applyProtection="1">
      <alignment horizontal="center" vertical="center" wrapText="1"/>
      <protection locked="0"/>
    </xf>
    <xf numFmtId="9" fontId="39" fillId="12" borderId="11" xfId="4" applyNumberFormat="1" applyFill="1" applyBorder="1" applyAlignment="1" applyProtection="1">
      <alignment horizontal="center" vertical="center"/>
      <protection locked="0"/>
    </xf>
    <xf numFmtId="9" fontId="39" fillId="8" borderId="11" xfId="4" applyNumberFormat="1" applyBorder="1" applyAlignment="1" applyProtection="1">
      <alignment horizontal="center" vertical="center"/>
      <protection locked="0"/>
    </xf>
    <xf numFmtId="0" fontId="56" fillId="8" borderId="53" xfId="4" applyFont="1" applyBorder="1" applyAlignment="1" applyProtection="1">
      <alignment horizontal="center" vertical="center"/>
      <protection locked="0"/>
    </xf>
    <xf numFmtId="0" fontId="14" fillId="2" borderId="11" xfId="0" applyFont="1" applyFill="1" applyBorder="1" applyAlignment="1" applyProtection="1">
      <alignment vertical="top" wrapText="1"/>
    </xf>
    <xf numFmtId="0" fontId="24" fillId="2" borderId="11" xfId="0" applyFont="1" applyFill="1" applyBorder="1" applyAlignment="1">
      <alignment horizontal="left" wrapText="1"/>
    </xf>
    <xf numFmtId="0" fontId="24" fillId="2" borderId="11" xfId="0" applyFont="1" applyFill="1" applyBorder="1" applyAlignment="1">
      <alignment vertical="center" wrapText="1"/>
    </xf>
    <xf numFmtId="0" fontId="24" fillId="2" borderId="11" xfId="0" applyFont="1" applyFill="1" applyBorder="1" applyAlignment="1">
      <alignment horizontal="left" vertical="center" wrapText="1"/>
    </xf>
    <xf numFmtId="0" fontId="2" fillId="5" borderId="26" xfId="0" applyFont="1" applyFill="1" applyBorder="1" applyAlignment="1" applyProtection="1">
      <alignment horizontal="left" vertical="center"/>
    </xf>
    <xf numFmtId="0" fontId="2" fillId="5" borderId="26" xfId="0" applyFont="1" applyFill="1" applyBorder="1" applyAlignment="1" applyProtection="1">
      <alignment horizontal="center" vertical="center" wrapText="1"/>
    </xf>
    <xf numFmtId="0" fontId="24" fillId="0" borderId="11" xfId="0" applyFont="1" applyBorder="1" applyAlignment="1">
      <alignment horizontal="left" wrapText="1"/>
    </xf>
    <xf numFmtId="0" fontId="2" fillId="3" borderId="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164" fontId="1" fillId="2" borderId="9" xfId="5" applyFont="1" applyFill="1" applyBorder="1" applyAlignment="1" applyProtection="1">
      <alignment vertical="top" wrapText="1"/>
    </xf>
    <xf numFmtId="164" fontId="1" fillId="2" borderId="7" xfId="5" applyFont="1" applyFill="1" applyBorder="1" applyAlignment="1" applyProtection="1">
      <alignment vertical="top" wrapText="1"/>
    </xf>
    <xf numFmtId="164" fontId="1" fillId="2" borderId="16" xfId="5" applyFont="1" applyFill="1" applyBorder="1" applyAlignment="1" applyProtection="1">
      <alignment vertical="top" wrapText="1"/>
    </xf>
    <xf numFmtId="0" fontId="14" fillId="2" borderId="5" xfId="0" applyFont="1" applyFill="1" applyBorder="1" applyAlignment="1" applyProtection="1">
      <alignment vertical="top" wrapText="1"/>
    </xf>
    <xf numFmtId="0" fontId="1" fillId="0" borderId="13" xfId="0" applyFont="1" applyFill="1" applyBorder="1" applyAlignment="1" applyProtection="1">
      <alignment vertical="top" wrapText="1"/>
    </xf>
    <xf numFmtId="0" fontId="2" fillId="13" borderId="1" xfId="0" applyFont="1" applyFill="1" applyBorder="1" applyAlignment="1" applyProtection="1">
      <alignment horizontal="center" vertical="center" wrapText="1"/>
    </xf>
    <xf numFmtId="164" fontId="2" fillId="13" borderId="33" xfId="0" applyNumberFormat="1" applyFont="1" applyFill="1" applyBorder="1" applyAlignment="1" applyProtection="1">
      <alignment horizontal="center" vertical="center" wrapText="1"/>
    </xf>
    <xf numFmtId="164" fontId="2" fillId="13" borderId="28" xfId="5" applyFont="1" applyFill="1" applyBorder="1" applyAlignment="1" applyProtection="1">
      <alignment vertical="top" wrapText="1"/>
    </xf>
    <xf numFmtId="0" fontId="1" fillId="13" borderId="3" xfId="0" applyFont="1" applyFill="1" applyBorder="1" applyAlignment="1" applyProtection="1">
      <alignment vertical="top" wrapText="1"/>
    </xf>
    <xf numFmtId="0" fontId="2" fillId="13" borderId="6" xfId="0" applyFont="1" applyFill="1" applyBorder="1" applyAlignment="1" applyProtection="1">
      <alignment horizontal="center" vertical="center" wrapText="1"/>
    </xf>
    <xf numFmtId="0" fontId="1" fillId="13" borderId="28" xfId="0" applyFont="1" applyFill="1" applyBorder="1" applyAlignment="1" applyProtection="1">
      <alignment vertical="top" wrapText="1"/>
    </xf>
    <xf numFmtId="0" fontId="24" fillId="3" borderId="18" xfId="0" applyFont="1" applyFill="1" applyBorder="1" applyAlignment="1">
      <alignment wrapText="1"/>
    </xf>
    <xf numFmtId="0" fontId="13" fillId="2" borderId="21" xfId="0" applyFont="1" applyFill="1" applyBorder="1" applyAlignment="1" applyProtection="1">
      <alignment horizontal="center" wrapText="1"/>
    </xf>
    <xf numFmtId="0" fontId="1" fillId="3" borderId="0" xfId="0" applyFont="1" applyFill="1" applyBorder="1" applyAlignment="1" applyProtection="1">
      <alignment wrapText="1"/>
    </xf>
    <xf numFmtId="0" fontId="1" fillId="0" borderId="0" xfId="0" applyFont="1" applyFill="1" applyBorder="1" applyAlignment="1" applyProtection="1">
      <alignment wrapText="1"/>
    </xf>
    <xf numFmtId="164" fontId="1" fillId="2" borderId="36" xfId="0" applyNumberFormat="1" applyFont="1" applyFill="1" applyBorder="1" applyAlignment="1" applyProtection="1">
      <alignment horizontal="center" vertical="top" wrapText="1"/>
    </xf>
    <xf numFmtId="0" fontId="2" fillId="13" borderId="6" xfId="0" applyFont="1" applyFill="1" applyBorder="1" applyAlignment="1" applyProtection="1">
      <alignment horizontal="left" vertical="center" wrapText="1"/>
    </xf>
    <xf numFmtId="0" fontId="2" fillId="13" borderId="3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164" fontId="2" fillId="13" borderId="28" xfId="5" applyFont="1" applyFill="1" applyBorder="1" applyAlignment="1" applyProtection="1">
      <alignment vertical="center" wrapText="1"/>
    </xf>
    <xf numFmtId="164" fontId="2" fillId="13" borderId="6" xfId="5" applyFont="1" applyFill="1" applyBorder="1" applyAlignment="1" applyProtection="1">
      <alignment horizontal="left" vertical="center" wrapText="1"/>
    </xf>
    <xf numFmtId="164" fontId="1" fillId="3" borderId="21" xfId="0" applyNumberFormat="1" applyFont="1" applyFill="1" applyBorder="1" applyAlignment="1" applyProtection="1">
      <alignment vertical="top" wrapText="1"/>
    </xf>
    <xf numFmtId="164" fontId="1" fillId="3" borderId="0" xfId="0" applyNumberFormat="1" applyFont="1" applyFill="1" applyBorder="1" applyAlignment="1" applyProtection="1">
      <alignment vertical="top" wrapText="1"/>
    </xf>
    <xf numFmtId="2" fontId="24" fillId="0" borderId="0" xfId="0" applyNumberFormat="1" applyFont="1" applyFill="1"/>
    <xf numFmtId="2" fontId="24" fillId="0" borderId="0" xfId="0" applyNumberFormat="1" applyFont="1"/>
    <xf numFmtId="0" fontId="14" fillId="2" borderId="11" xfId="0" applyFont="1" applyFill="1" applyBorder="1" applyAlignment="1">
      <alignment wrapText="1"/>
    </xf>
    <xf numFmtId="0" fontId="24" fillId="0" borderId="0" xfId="0" applyFont="1" applyBorder="1"/>
    <xf numFmtId="2" fontId="2" fillId="0" borderId="0" xfId="0" applyNumberFormat="1" applyFont="1" applyFill="1" applyBorder="1" applyAlignment="1" applyProtection="1">
      <alignment vertical="top" wrapText="1"/>
    </xf>
    <xf numFmtId="0" fontId="33" fillId="0" borderId="0" xfId="0" applyFont="1" applyFill="1" applyBorder="1"/>
    <xf numFmtId="2" fontId="24" fillId="0" borderId="0" xfId="0" applyNumberFormat="1" applyFont="1" applyFill="1" applyBorder="1"/>
    <xf numFmtId="2" fontId="24" fillId="0" borderId="0" xfId="0" applyNumberFormat="1" applyFont="1" applyBorder="1"/>
    <xf numFmtId="164" fontId="33" fillId="0" borderId="0" xfId="5" applyFont="1" applyBorder="1"/>
    <xf numFmtId="0" fontId="14" fillId="0" borderId="29" xfId="0" applyFont="1" applyFill="1" applyBorder="1" applyAlignment="1">
      <alignment vertical="top" wrapText="1"/>
    </xf>
    <xf numFmtId="43" fontId="24" fillId="0" borderId="0" xfId="0" applyNumberFormat="1" applyFont="1"/>
    <xf numFmtId="0" fontId="1" fillId="2" borderId="14" xfId="0" applyFont="1" applyFill="1" applyBorder="1" applyAlignment="1" applyProtection="1">
      <alignment horizontal="left"/>
    </xf>
    <xf numFmtId="0" fontId="1" fillId="2" borderId="13" xfId="0" applyFont="1" applyFill="1" applyBorder="1" applyAlignment="1" applyProtection="1">
      <alignment horizontal="left"/>
    </xf>
    <xf numFmtId="0" fontId="2" fillId="3" borderId="20" xfId="0" applyFont="1" applyFill="1" applyBorder="1" applyAlignment="1" applyProtection="1">
      <alignment horizontal="right" wrapText="1"/>
    </xf>
    <xf numFmtId="0" fontId="2" fillId="3" borderId="21"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0" xfId="0" applyFont="1" applyFill="1" applyBorder="1" applyAlignment="1" applyProtection="1">
      <alignment horizontal="right" vertical="top" wrapText="1"/>
    </xf>
    <xf numFmtId="0" fontId="2" fillId="3" borderId="21" xfId="0" applyFont="1" applyFill="1" applyBorder="1" applyAlignment="1" applyProtection="1">
      <alignment horizontal="right" vertical="top" wrapText="1"/>
    </xf>
    <xf numFmtId="0" fontId="2" fillId="3" borderId="2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3" fillId="2" borderId="40" xfId="0" applyFont="1" applyFill="1" applyBorder="1" applyAlignment="1" applyProtection="1">
      <alignment horizontal="center"/>
    </xf>
    <xf numFmtId="0" fontId="13" fillId="2" borderId="15" xfId="0" applyFont="1" applyFill="1" applyBorder="1" applyAlignment="1" applyProtection="1">
      <alignment horizontal="center"/>
    </xf>
    <xf numFmtId="0" fontId="13" fillId="2" borderId="29" xfId="0" applyFont="1" applyFill="1" applyBorder="1" applyAlignment="1" applyProtection="1">
      <alignment horizontal="center"/>
    </xf>
    <xf numFmtId="0" fontId="15"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center"/>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0" xfId="0" applyNumberFormat="1" applyFont="1" applyFill="1" applyBorder="1" applyAlignment="1" applyProtection="1">
      <alignment horizontal="center" vertical="top" wrapText="1"/>
      <protection locked="0"/>
    </xf>
    <xf numFmtId="3" fontId="1" fillId="2" borderId="29" xfId="0" applyNumberFormat="1" applyFont="1" applyFill="1" applyBorder="1" applyAlignment="1" applyProtection="1">
      <alignment horizontal="center" vertical="top" wrapText="1"/>
      <protection locked="0"/>
    </xf>
    <xf numFmtId="44" fontId="14" fillId="2" borderId="40" xfId="0" applyNumberFormat="1" applyFont="1" applyFill="1" applyBorder="1" applyAlignment="1" applyProtection="1">
      <alignment horizontal="center" vertical="center" wrapText="1"/>
      <protection locked="0"/>
    </xf>
    <xf numFmtId="44" fontId="14" fillId="2" borderId="29" xfId="0" applyNumberFormat="1" applyFont="1" applyFill="1" applyBorder="1" applyAlignment="1" applyProtection="1">
      <alignment horizontal="center" vertical="center" wrapText="1"/>
      <protection locked="0"/>
    </xf>
    <xf numFmtId="0" fontId="14" fillId="2" borderId="40" xfId="0" applyFont="1" applyFill="1" applyBorder="1" applyAlignment="1" applyProtection="1">
      <alignment horizontal="left" vertical="top" wrapText="1"/>
      <protection locked="0"/>
    </xf>
    <xf numFmtId="0" fontId="14" fillId="2" borderId="2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14" fillId="2" borderId="40" xfId="0" applyFont="1" applyFill="1" applyBorder="1" applyAlignment="1" applyProtection="1">
      <alignment horizontal="center" vertical="top" wrapText="1"/>
    </xf>
    <xf numFmtId="0" fontId="14" fillId="2" borderId="29" xfId="0" applyFont="1" applyFill="1" applyBorder="1" applyAlignment="1" applyProtection="1">
      <alignment horizontal="center" vertical="top" wrapText="1"/>
    </xf>
    <xf numFmtId="0" fontId="1" fillId="2" borderId="40" xfId="0" applyFont="1" applyFill="1" applyBorder="1" applyAlignment="1" applyProtection="1">
      <alignment vertical="top" wrapText="1"/>
      <protection locked="0"/>
    </xf>
    <xf numFmtId="0" fontId="1" fillId="2" borderId="29" xfId="0" applyFont="1" applyFill="1" applyBorder="1" applyAlignment="1" applyProtection="1">
      <alignment vertical="top" wrapText="1"/>
      <protection locked="0"/>
    </xf>
    <xf numFmtId="3" fontId="1" fillId="2" borderId="40" xfId="0" applyNumberFormat="1" applyFont="1" applyFill="1" applyBorder="1" applyAlignment="1" applyProtection="1">
      <alignment vertical="top" wrapText="1"/>
      <protection locked="0"/>
    </xf>
    <xf numFmtId="3" fontId="1" fillId="2" borderId="29" xfId="0" applyNumberFormat="1" applyFont="1" applyFill="1" applyBorder="1" applyAlignment="1" applyProtection="1">
      <alignment vertical="top" wrapText="1"/>
      <protection locked="0"/>
    </xf>
    <xf numFmtId="0" fontId="11" fillId="3" borderId="0" xfId="0" applyFont="1" applyFill="1" applyBorder="1" applyAlignment="1" applyProtection="1">
      <alignment vertical="top" wrapText="1"/>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0"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33" fillId="3" borderId="0" xfId="0" applyFont="1" applyFill="1" applyAlignment="1">
      <alignment horizontal="left" wrapText="1"/>
    </xf>
    <xf numFmtId="0" fontId="33" fillId="3" borderId="0" xfId="0" applyFont="1" applyFill="1" applyAlignment="1">
      <alignment horizontal="left"/>
    </xf>
    <xf numFmtId="0" fontId="34" fillId="3" borderId="0" xfId="0" applyFont="1" applyFill="1" applyAlignment="1">
      <alignment horizontal="left"/>
    </xf>
    <xf numFmtId="0" fontId="14" fillId="2" borderId="48" xfId="0" applyFont="1" applyFill="1" applyBorder="1" applyAlignment="1" applyProtection="1">
      <alignment horizontal="left" vertical="top" wrapText="1"/>
    </xf>
    <xf numFmtId="0" fontId="14" fillId="2" borderId="50" xfId="0" applyFont="1" applyFill="1" applyBorder="1" applyAlignment="1" applyProtection="1">
      <alignment horizontal="left" vertical="top" wrapText="1"/>
    </xf>
    <xf numFmtId="0" fontId="15" fillId="2" borderId="30" xfId="0" applyFont="1" applyFill="1" applyBorder="1" applyAlignment="1" applyProtection="1">
      <alignment horizontal="center" vertical="top" wrapText="1"/>
    </xf>
    <xf numFmtId="0" fontId="15" fillId="2" borderId="16" xfId="0" applyFont="1" applyFill="1" applyBorder="1" applyAlignment="1" applyProtection="1">
      <alignment horizontal="center" vertical="top" wrapText="1"/>
    </xf>
    <xf numFmtId="0" fontId="14" fillId="2" borderId="45" xfId="0" applyFont="1" applyFill="1" applyBorder="1" applyAlignment="1" applyProtection="1">
      <alignment horizontal="left" vertical="top" wrapText="1"/>
    </xf>
    <xf numFmtId="0" fontId="14" fillId="2" borderId="47" xfId="0" applyFont="1" applyFill="1" applyBorder="1" applyAlignment="1" applyProtection="1">
      <alignment horizontal="left" vertical="top" wrapText="1"/>
    </xf>
    <xf numFmtId="0" fontId="14" fillId="2" borderId="63" xfId="0" applyFont="1" applyFill="1" applyBorder="1" applyAlignment="1" applyProtection="1">
      <alignment horizontal="left" vertical="top" wrapText="1"/>
    </xf>
    <xf numFmtId="0" fontId="14" fillId="2" borderId="64" xfId="0" applyFont="1" applyFill="1" applyBorder="1" applyAlignment="1" applyProtection="1">
      <alignment horizontal="left" vertical="top" wrapText="1"/>
    </xf>
    <xf numFmtId="0" fontId="14"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4" fillId="2" borderId="40" xfId="0" applyFont="1" applyFill="1" applyBorder="1" applyAlignment="1" applyProtection="1">
      <alignment horizontal="left" vertical="top" wrapText="1"/>
    </xf>
    <xf numFmtId="0" fontId="14" fillId="2" borderId="15" xfId="0" applyFont="1" applyFill="1" applyBorder="1" applyAlignment="1" applyProtection="1">
      <alignment horizontal="left" vertical="top" wrapText="1"/>
    </xf>
    <xf numFmtId="0" fontId="14" fillId="2" borderId="29" xfId="0" applyFont="1" applyFill="1" applyBorder="1" applyAlignment="1" applyProtection="1">
      <alignment horizontal="left" vertical="top" wrapText="1"/>
    </xf>
    <xf numFmtId="0" fontId="14" fillId="3" borderId="0"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1" fillId="2" borderId="40" xfId="0" applyFont="1" applyFill="1" applyBorder="1" applyAlignment="1" applyProtection="1">
      <alignment horizontal="left"/>
      <protection locked="0"/>
    </xf>
    <xf numFmtId="0" fontId="1" fillId="2" borderId="15" xfId="0" applyFont="1" applyFill="1" applyBorder="1" applyAlignment="1" applyProtection="1">
      <alignment horizontal="left"/>
      <protection locked="0"/>
    </xf>
    <xf numFmtId="0" fontId="1" fillId="2" borderId="29" xfId="0" applyFont="1" applyFill="1" applyBorder="1" applyAlignment="1" applyProtection="1">
      <alignment horizontal="left"/>
      <protection locked="0"/>
    </xf>
    <xf numFmtId="0" fontId="23" fillId="2" borderId="40" xfId="1" applyFill="1" applyBorder="1" applyAlignment="1" applyProtection="1">
      <alignment horizontal="left"/>
      <protection locked="0"/>
    </xf>
    <xf numFmtId="0" fontId="2" fillId="3" borderId="23"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1" fillId="2" borderId="48" xfId="0" applyFont="1" applyFill="1" applyBorder="1" applyAlignment="1" applyProtection="1">
      <alignment horizontal="left" vertical="top" wrapText="1"/>
    </xf>
    <xf numFmtId="0" fontId="1" fillId="2" borderId="49" xfId="0" applyFont="1" applyFill="1" applyBorder="1" applyAlignment="1" applyProtection="1">
      <alignment horizontal="left" vertical="top" wrapText="1"/>
    </xf>
    <xf numFmtId="0" fontId="1" fillId="2" borderId="17" xfId="0" applyFont="1" applyFill="1" applyBorder="1" applyAlignment="1" applyProtection="1">
      <alignment horizontal="left" vertical="top" wrapText="1"/>
    </xf>
    <xf numFmtId="0" fontId="1" fillId="2" borderId="62" xfId="0" applyFont="1" applyFill="1" applyBorder="1" applyAlignment="1" applyProtection="1">
      <alignment horizontal="left" vertical="top" wrapText="1"/>
    </xf>
    <xf numFmtId="0" fontId="1" fillId="2" borderId="20" xfId="0" applyFont="1" applyFill="1" applyBorder="1" applyAlignment="1" applyProtection="1">
      <alignment horizontal="left" vertical="top" wrapText="1"/>
    </xf>
    <xf numFmtId="0" fontId="1" fillId="2" borderId="55" xfId="0" applyFont="1" applyFill="1" applyBorder="1" applyAlignment="1" applyProtection="1">
      <alignment horizontal="left" vertical="top" wrapText="1"/>
    </xf>
    <xf numFmtId="0" fontId="1" fillId="2" borderId="61" xfId="0" applyFont="1" applyFill="1" applyBorder="1" applyAlignment="1" applyProtection="1">
      <alignment horizontal="left" vertical="top" wrapText="1"/>
    </xf>
    <xf numFmtId="0" fontId="1" fillId="2" borderId="58" xfId="0" applyFont="1" applyFill="1" applyBorder="1" applyAlignment="1" applyProtection="1">
      <alignment horizontal="left" vertical="top" wrapText="1"/>
    </xf>
    <xf numFmtId="0" fontId="1" fillId="2" borderId="63" xfId="0" applyFont="1" applyFill="1" applyBorder="1" applyAlignment="1" applyProtection="1">
      <alignment horizontal="left" vertical="top" wrapText="1"/>
    </xf>
    <xf numFmtId="0" fontId="1" fillId="2" borderId="52" xfId="0" applyFont="1" applyFill="1" applyBorder="1" applyAlignment="1" applyProtection="1">
      <alignment horizontal="left" vertical="top" wrapText="1"/>
    </xf>
    <xf numFmtId="0" fontId="24" fillId="2" borderId="32" xfId="0" applyFont="1" applyFill="1" applyBorder="1" applyAlignment="1">
      <alignment horizontal="center" vertical="center" wrapText="1"/>
    </xf>
    <xf numFmtId="0" fontId="24" fillId="2" borderId="64"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24" fillId="2" borderId="39"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2" borderId="55"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65" xfId="0" applyFont="1" applyFill="1" applyBorder="1" applyAlignment="1">
      <alignment horizontal="center" vertical="center" wrapText="1"/>
    </xf>
    <xf numFmtId="0" fontId="24" fillId="2" borderId="58" xfId="0" applyFont="1" applyFill="1" applyBorder="1" applyAlignment="1">
      <alignment horizontal="center" vertical="center" wrapText="1"/>
    </xf>
    <xf numFmtId="0" fontId="24" fillId="2" borderId="32" xfId="0" applyFont="1" applyFill="1" applyBorder="1" applyAlignment="1">
      <alignment horizontal="center" wrapText="1"/>
    </xf>
    <xf numFmtId="0" fontId="24" fillId="2" borderId="64" xfId="0" applyFont="1" applyFill="1" applyBorder="1" applyAlignment="1">
      <alignment horizontal="center" wrapText="1"/>
    </xf>
    <xf numFmtId="0" fontId="24" fillId="2" borderId="52" xfId="0" applyFont="1" applyFill="1" applyBorder="1" applyAlignment="1">
      <alignment horizontal="center" wrapText="1"/>
    </xf>
    <xf numFmtId="0" fontId="24" fillId="2" borderId="39" xfId="0" applyFont="1" applyFill="1" applyBorder="1" applyAlignment="1">
      <alignment horizontal="center" wrapText="1"/>
    </xf>
    <xf numFmtId="0" fontId="24" fillId="2" borderId="0" xfId="0" applyFont="1" applyFill="1" applyBorder="1" applyAlignment="1">
      <alignment horizontal="center" wrapText="1"/>
    </xf>
    <xf numFmtId="0" fontId="24" fillId="2" borderId="55" xfId="0" applyFont="1" applyFill="1" applyBorder="1" applyAlignment="1">
      <alignment horizontal="center" wrapText="1"/>
    </xf>
    <xf numFmtId="0" fontId="24" fillId="2" borderId="27" xfId="0" applyFont="1" applyFill="1" applyBorder="1" applyAlignment="1">
      <alignment horizontal="center" wrapText="1"/>
    </xf>
    <xf numFmtId="0" fontId="24" fillId="2" borderId="65" xfId="0" applyFont="1" applyFill="1" applyBorder="1" applyAlignment="1">
      <alignment horizontal="center" wrapText="1"/>
    </xf>
    <xf numFmtId="0" fontId="24" fillId="2" borderId="58" xfId="0" applyFont="1" applyFill="1" applyBorder="1" applyAlignment="1">
      <alignment horizontal="center" wrapText="1"/>
    </xf>
    <xf numFmtId="0" fontId="1" fillId="2" borderId="28" xfId="0" applyFont="1" applyFill="1" applyBorder="1" applyAlignment="1" applyProtection="1">
      <alignment horizontal="left" vertical="center" wrapText="1"/>
    </xf>
    <xf numFmtId="0" fontId="1" fillId="2" borderId="53" xfId="0" applyFont="1" applyFill="1" applyBorder="1" applyAlignment="1" applyProtection="1">
      <alignment horizontal="left" vertical="center" wrapText="1"/>
    </xf>
    <xf numFmtId="0" fontId="11" fillId="0" borderId="17" xfId="0" applyFont="1" applyFill="1" applyBorder="1" applyAlignment="1" applyProtection="1">
      <alignment horizontal="left" vertical="center" wrapText="1"/>
    </xf>
    <xf numFmtId="0" fontId="11" fillId="0" borderId="18" xfId="0" applyFont="1" applyFill="1" applyBorder="1" applyAlignment="1" applyProtection="1">
      <alignment horizontal="left" vertical="center" wrapText="1"/>
    </xf>
    <xf numFmtId="0" fontId="11" fillId="0" borderId="19" xfId="0" applyFont="1" applyFill="1" applyBorder="1" applyAlignment="1" applyProtection="1">
      <alignment horizontal="left" vertical="center" wrapText="1"/>
    </xf>
    <xf numFmtId="0" fontId="11" fillId="0" borderId="20"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21"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1" fillId="0" borderId="23" xfId="0" applyFont="1" applyFill="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24" fillId="0" borderId="11" xfId="0" applyFont="1" applyBorder="1" applyAlignment="1">
      <alignment horizontal="left" vertical="center" wrapText="1"/>
    </xf>
    <xf numFmtId="0" fontId="1" fillId="2" borderId="28" xfId="0" applyFont="1" applyFill="1" applyBorder="1" applyAlignment="1" applyProtection="1">
      <alignment horizontal="center" vertical="center" wrapText="1"/>
    </xf>
    <xf numFmtId="0" fontId="1" fillId="2" borderId="53" xfId="0" applyFont="1" applyFill="1" applyBorder="1" applyAlignment="1" applyProtection="1">
      <alignment horizontal="center" vertical="center" wrapText="1"/>
    </xf>
    <xf numFmtId="0" fontId="1" fillId="2" borderId="11" xfId="0" applyFont="1" applyFill="1" applyBorder="1" applyAlignment="1" applyProtection="1">
      <alignment horizontal="left" vertical="center" wrapText="1"/>
    </xf>
    <xf numFmtId="0" fontId="24" fillId="0" borderId="28" xfId="0" applyFont="1" applyBorder="1" applyAlignment="1">
      <alignment horizontal="left" vertical="center" wrapText="1"/>
    </xf>
    <xf numFmtId="0" fontId="24" fillId="0" borderId="53" xfId="0" applyFont="1" applyBorder="1" applyAlignment="1">
      <alignment horizontal="left" vertical="center" wrapText="1"/>
    </xf>
    <xf numFmtId="0" fontId="11" fillId="3" borderId="18" xfId="0" applyFont="1" applyFill="1" applyBorder="1" applyAlignment="1" applyProtection="1">
      <alignment horizontal="center" wrapText="1"/>
    </xf>
    <xf numFmtId="0" fontId="14" fillId="2" borderId="11" xfId="0" applyFont="1" applyFill="1" applyBorder="1" applyAlignment="1" applyProtection="1">
      <alignment horizontal="left" vertical="center" wrapText="1"/>
    </xf>
    <xf numFmtId="0" fontId="4" fillId="3" borderId="0" xfId="0" applyFont="1" applyFill="1" applyBorder="1" applyAlignment="1" applyProtection="1">
      <alignment horizontal="left"/>
    </xf>
    <xf numFmtId="0" fontId="1" fillId="2" borderId="28" xfId="0" applyFont="1" applyFill="1" applyBorder="1" applyAlignment="1" applyProtection="1">
      <alignment horizontal="left" vertical="top" wrapText="1"/>
    </xf>
    <xf numFmtId="0" fontId="1" fillId="2" borderId="53" xfId="0" applyFont="1" applyFill="1" applyBorder="1" applyAlignment="1" applyProtection="1">
      <alignment horizontal="left" vertical="top" wrapText="1"/>
    </xf>
    <xf numFmtId="0" fontId="24" fillId="2" borderId="37" xfId="0" applyFont="1" applyFill="1" applyBorder="1" applyAlignment="1">
      <alignment horizontal="center" vertical="center" wrapText="1"/>
    </xf>
    <xf numFmtId="0" fontId="24" fillId="2" borderId="54" xfId="0" applyFont="1" applyFill="1" applyBorder="1" applyAlignment="1">
      <alignment horizontal="center" vertical="center" wrapText="1"/>
    </xf>
    <xf numFmtId="0" fontId="24" fillId="2" borderId="57" xfId="0" applyFont="1" applyFill="1" applyBorder="1" applyAlignment="1">
      <alignment horizontal="center" vertical="center" wrapText="1"/>
    </xf>
    <xf numFmtId="0" fontId="24" fillId="2" borderId="37" xfId="0" applyFont="1" applyFill="1" applyBorder="1" applyAlignment="1">
      <alignment horizontal="center" wrapText="1"/>
    </xf>
    <xf numFmtId="0" fontId="24" fillId="2" borderId="54" xfId="0" applyFont="1" applyFill="1" applyBorder="1" applyAlignment="1">
      <alignment horizontal="center" wrapText="1"/>
    </xf>
    <xf numFmtId="0" fontId="24" fillId="2" borderId="57" xfId="0" applyFont="1" applyFill="1" applyBorder="1" applyAlignment="1">
      <alignment horizontal="center" wrapText="1"/>
    </xf>
    <xf numFmtId="0" fontId="14" fillId="2" borderId="42" xfId="0" applyFont="1" applyFill="1" applyBorder="1" applyAlignment="1" applyProtection="1">
      <alignment horizontal="left" vertical="center" wrapText="1"/>
    </xf>
    <xf numFmtId="0" fontId="14" fillId="2" borderId="43" xfId="0" applyFont="1" applyFill="1" applyBorder="1" applyAlignment="1" applyProtection="1">
      <alignment horizontal="left"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21" fillId="3" borderId="0" xfId="0" applyFont="1" applyFill="1" applyBorder="1" applyAlignment="1" applyProtection="1">
      <alignment horizontal="left" vertical="center" wrapText="1"/>
    </xf>
    <xf numFmtId="0" fontId="11" fillId="0" borderId="40"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29" xfId="0" applyFont="1" applyFill="1" applyBorder="1" applyAlignment="1" applyProtection="1">
      <alignment horizontal="left" vertical="center" wrapText="1"/>
    </xf>
    <xf numFmtId="0" fontId="1" fillId="2" borderId="49" xfId="0" applyFont="1" applyFill="1" applyBorder="1" applyAlignment="1" applyProtection="1">
      <alignment horizontal="left" vertical="center" wrapText="1"/>
    </xf>
    <xf numFmtId="0" fontId="1" fillId="2" borderId="63" xfId="0" applyFont="1" applyFill="1" applyBorder="1" applyAlignment="1" applyProtection="1">
      <alignment horizontal="center" vertical="top" wrapText="1"/>
    </xf>
    <xf numFmtId="0" fontId="1" fillId="2" borderId="52" xfId="0" applyFont="1" applyFill="1" applyBorder="1" applyAlignment="1" applyProtection="1">
      <alignment horizontal="center" vertical="top" wrapText="1"/>
    </xf>
    <xf numFmtId="0" fontId="1" fillId="2" borderId="20" xfId="0" applyFont="1" applyFill="1" applyBorder="1" applyAlignment="1" applyProtection="1">
      <alignment horizontal="center" vertical="top" wrapText="1"/>
    </xf>
    <xf numFmtId="0" fontId="1" fillId="2" borderId="55" xfId="0" applyFont="1" applyFill="1" applyBorder="1" applyAlignment="1" applyProtection="1">
      <alignment horizontal="center" vertical="top" wrapText="1"/>
    </xf>
    <xf numFmtId="0" fontId="1" fillId="2" borderId="61" xfId="0" applyFont="1" applyFill="1" applyBorder="1" applyAlignment="1" applyProtection="1">
      <alignment horizontal="center" vertical="top" wrapText="1"/>
    </xf>
    <xf numFmtId="0" fontId="1" fillId="2" borderId="58" xfId="0" applyFont="1" applyFill="1" applyBorder="1" applyAlignment="1" applyProtection="1">
      <alignment horizontal="center" vertical="top" wrapText="1"/>
    </xf>
    <xf numFmtId="0" fontId="24" fillId="0" borderId="32" xfId="0" applyFont="1" applyBorder="1" applyAlignment="1">
      <alignment horizontal="center" vertical="top" wrapText="1"/>
    </xf>
    <xf numFmtId="0" fontId="24" fillId="0" borderId="64" xfId="0" applyFont="1" applyBorder="1" applyAlignment="1">
      <alignment horizontal="center" vertical="top" wrapText="1"/>
    </xf>
    <xf numFmtId="0" fontId="24" fillId="0" borderId="52" xfId="0" applyFont="1" applyBorder="1" applyAlignment="1">
      <alignment horizontal="center" vertical="top" wrapText="1"/>
    </xf>
    <xf numFmtId="0" fontId="24" fillId="0" borderId="39" xfId="0" applyFont="1" applyBorder="1" applyAlignment="1">
      <alignment horizontal="center" vertical="top" wrapText="1"/>
    </xf>
    <xf numFmtId="0" fontId="24" fillId="0" borderId="0" xfId="0" applyFont="1" applyBorder="1" applyAlignment="1">
      <alignment horizontal="center" vertical="top" wrapText="1"/>
    </xf>
    <xf numFmtId="0" fontId="24" fillId="0" borderId="55" xfId="0" applyFont="1" applyBorder="1" applyAlignment="1">
      <alignment horizontal="center" vertical="top" wrapText="1"/>
    </xf>
    <xf numFmtId="0" fontId="24" fillId="0" borderId="27" xfId="0" applyFont="1" applyBorder="1" applyAlignment="1">
      <alignment horizontal="center" vertical="top" wrapText="1"/>
    </xf>
    <xf numFmtId="0" fontId="24" fillId="0" borderId="65" xfId="0" applyFont="1" applyBorder="1" applyAlignment="1">
      <alignment horizontal="center" vertical="top" wrapText="1"/>
    </xf>
    <xf numFmtId="0" fontId="24" fillId="0" borderId="58" xfId="0" applyFont="1" applyBorder="1" applyAlignment="1">
      <alignment horizontal="center" vertical="top" wrapText="1"/>
    </xf>
    <xf numFmtId="0" fontId="24" fillId="0" borderId="32"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58" xfId="0" applyFont="1" applyBorder="1" applyAlignment="1">
      <alignment horizontal="center" vertical="center" wrapText="1"/>
    </xf>
    <xf numFmtId="0" fontId="24" fillId="2" borderId="28" xfId="0" applyFont="1" applyFill="1" applyBorder="1" applyAlignment="1">
      <alignment horizontal="center" wrapText="1"/>
    </xf>
    <xf numFmtId="0" fontId="24" fillId="2" borderId="49" xfId="0" applyFont="1" applyFill="1" applyBorder="1" applyAlignment="1">
      <alignment horizontal="center" wrapText="1"/>
    </xf>
    <xf numFmtId="0" fontId="24" fillId="2" borderId="53" xfId="0" applyFont="1" applyFill="1" applyBorder="1" applyAlignment="1">
      <alignment horizontal="center" wrapText="1"/>
    </xf>
    <xf numFmtId="0" fontId="24" fillId="2" borderId="32" xfId="0" applyFont="1" applyFill="1" applyBorder="1" applyAlignment="1">
      <alignment horizontal="center" vertical="top" wrapText="1"/>
    </xf>
    <xf numFmtId="0" fontId="24" fillId="2" borderId="64" xfId="0" applyFont="1" applyFill="1" applyBorder="1" applyAlignment="1">
      <alignment horizontal="center" vertical="top" wrapText="1"/>
    </xf>
    <xf numFmtId="0" fontId="24" fillId="2" borderId="52" xfId="0" applyFont="1" applyFill="1" applyBorder="1" applyAlignment="1">
      <alignment horizontal="center" vertical="top" wrapText="1"/>
    </xf>
    <xf numFmtId="0" fontId="24" fillId="2" borderId="39" xfId="0" applyFont="1" applyFill="1" applyBorder="1" applyAlignment="1">
      <alignment horizontal="center" vertical="top" wrapText="1"/>
    </xf>
    <xf numFmtId="0" fontId="24" fillId="2" borderId="0" xfId="0" applyFont="1" applyFill="1" applyBorder="1" applyAlignment="1">
      <alignment horizontal="center" vertical="top" wrapText="1"/>
    </xf>
    <xf numFmtId="0" fontId="24" fillId="2" borderId="55" xfId="0" applyFont="1" applyFill="1" applyBorder="1" applyAlignment="1">
      <alignment horizontal="center" vertical="top" wrapText="1"/>
    </xf>
    <xf numFmtId="0" fontId="24" fillId="2" borderId="27" xfId="0" applyFont="1" applyFill="1" applyBorder="1" applyAlignment="1">
      <alignment horizontal="center" vertical="top" wrapText="1"/>
    </xf>
    <xf numFmtId="0" fontId="24" fillId="2" borderId="65" xfId="0" applyFont="1" applyFill="1" applyBorder="1" applyAlignment="1">
      <alignment horizontal="center" vertical="top" wrapText="1"/>
    </xf>
    <xf numFmtId="0" fontId="24" fillId="2" borderId="58" xfId="0" applyFont="1" applyFill="1" applyBorder="1" applyAlignment="1">
      <alignment horizontal="center" vertical="top" wrapText="1"/>
    </xf>
    <xf numFmtId="0" fontId="1" fillId="2" borderId="32" xfId="0" applyFont="1" applyFill="1" applyBorder="1" applyAlignment="1" applyProtection="1">
      <alignment horizontal="left" vertical="top" wrapText="1"/>
    </xf>
    <xf numFmtId="0" fontId="1" fillId="2" borderId="39" xfId="0" applyFont="1" applyFill="1" applyBorder="1" applyAlignment="1" applyProtection="1">
      <alignment horizontal="left" vertical="top" wrapText="1"/>
    </xf>
    <xf numFmtId="0" fontId="1" fillId="2" borderId="27" xfId="0" applyFont="1" applyFill="1" applyBorder="1" applyAlignment="1" applyProtection="1">
      <alignment horizontal="left" vertical="top" wrapText="1"/>
    </xf>
    <xf numFmtId="0" fontId="2" fillId="2" borderId="11"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0" fillId="0" borderId="15" xfId="0" applyBorder="1"/>
    <xf numFmtId="0" fontId="0" fillId="0" borderId="29" xfId="0" applyBorder="1"/>
    <xf numFmtId="0" fontId="34" fillId="3" borderId="18"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35" fillId="4" borderId="1" xfId="0" applyFont="1" applyFill="1" applyBorder="1" applyAlignment="1">
      <alignment horizontal="center"/>
    </xf>
    <xf numFmtId="0" fontId="28" fillId="0" borderId="40" xfId="0" applyFont="1" applyFill="1" applyBorder="1" applyAlignment="1">
      <alignment horizontal="center"/>
    </xf>
    <xf numFmtId="0" fontId="28" fillId="0" borderId="51" xfId="0" applyFont="1" applyFill="1" applyBorder="1" applyAlignment="1">
      <alignment horizontal="center"/>
    </xf>
    <xf numFmtId="0" fontId="31" fillId="3" borderId="23" xfId="0" applyFont="1" applyFill="1" applyBorder="1"/>
    <xf numFmtId="0" fontId="50" fillId="4" borderId="1" xfId="0" applyFont="1" applyFill="1" applyBorder="1" applyAlignment="1">
      <alignment horizontal="center"/>
    </xf>
    <xf numFmtId="0" fontId="0" fillId="10" borderId="40" xfId="0" applyFill="1" applyBorder="1" applyAlignment="1" applyProtection="1">
      <alignment horizontal="center" vertical="center"/>
    </xf>
    <xf numFmtId="0" fontId="0" fillId="10" borderId="15" xfId="0" applyFill="1" applyBorder="1" applyAlignment="1" applyProtection="1">
      <alignment horizontal="center" vertical="center"/>
    </xf>
    <xf numFmtId="0" fontId="0" fillId="10" borderId="29" xfId="0" applyFill="1" applyBorder="1" applyAlignment="1" applyProtection="1">
      <alignment horizontal="center" vertical="center"/>
    </xf>
    <xf numFmtId="0" fontId="0" fillId="10" borderId="37"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52"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29" fillId="3" borderId="18" xfId="0" applyFont="1" applyFill="1" applyBorder="1" applyAlignment="1">
      <alignment horizontal="center" vertical="center"/>
    </xf>
    <xf numFmtId="0" fontId="36" fillId="2" borderId="28" xfId="0" applyFont="1" applyFill="1" applyBorder="1" applyAlignment="1">
      <alignment horizontal="center" vertical="center"/>
    </xf>
    <xf numFmtId="0" fontId="36" fillId="2" borderId="49" xfId="0" applyFont="1" applyFill="1" applyBorder="1" applyAlignment="1">
      <alignment horizontal="center" vertical="center"/>
    </xf>
    <xf numFmtId="0" fontId="36" fillId="2" borderId="53" xfId="0" applyFont="1" applyFill="1" applyBorder="1" applyAlignment="1">
      <alignment horizontal="center" vertical="center"/>
    </xf>
    <xf numFmtId="0" fontId="19" fillId="3" borderId="17" xfId="0" applyFont="1" applyFill="1" applyBorder="1" applyAlignment="1">
      <alignment horizontal="center" vertical="top" wrapText="1"/>
    </xf>
    <xf numFmtId="0" fontId="19" fillId="3" borderId="18" xfId="0" applyFont="1" applyFill="1" applyBorder="1" applyAlignment="1">
      <alignment horizontal="center" vertical="top" wrapText="1"/>
    </xf>
    <xf numFmtId="0" fontId="25" fillId="3" borderId="18" xfId="0" applyFont="1" applyFill="1" applyBorder="1" applyAlignment="1">
      <alignment horizontal="center" vertical="top" wrapText="1"/>
    </xf>
    <xf numFmtId="0" fontId="23" fillId="3" borderId="22" xfId="1" applyFill="1" applyBorder="1" applyAlignment="1" applyProtection="1">
      <alignment horizontal="center" vertical="top" wrapText="1"/>
    </xf>
    <xf numFmtId="0" fontId="23" fillId="3" borderId="23" xfId="1" applyFill="1" applyBorder="1" applyAlignment="1" applyProtection="1">
      <alignment horizontal="center" vertical="top" wrapText="1"/>
    </xf>
    <xf numFmtId="0" fontId="40" fillId="0" borderId="0" xfId="0" applyFont="1" applyAlignment="1" applyProtection="1">
      <alignment horizontal="left"/>
    </xf>
    <xf numFmtId="0" fontId="42" fillId="11" borderId="38" xfId="0" applyFont="1" applyFill="1" applyBorder="1" applyAlignment="1" applyProtection="1">
      <alignment horizontal="center" vertical="center" wrapText="1"/>
    </xf>
    <xf numFmtId="0" fontId="42" fillId="11" borderId="56" xfId="0" applyFont="1" applyFill="1" applyBorder="1" applyAlignment="1" applyProtection="1">
      <alignment horizontal="center" vertical="center" wrapText="1"/>
    </xf>
    <xf numFmtId="0" fontId="39" fillId="12" borderId="37" xfId="4" applyFill="1" applyBorder="1" applyAlignment="1" applyProtection="1">
      <alignment horizontal="center" wrapText="1"/>
      <protection locked="0"/>
    </xf>
    <xf numFmtId="0" fontId="39" fillId="12" borderId="57" xfId="4" applyFill="1" applyBorder="1" applyAlignment="1" applyProtection="1">
      <alignment horizontal="center" wrapText="1"/>
      <protection locked="0"/>
    </xf>
    <xf numFmtId="0" fontId="39" fillId="12" borderId="34" xfId="4" applyFill="1" applyBorder="1" applyAlignment="1" applyProtection="1">
      <alignment horizontal="center" wrapText="1"/>
      <protection locked="0"/>
    </xf>
    <xf numFmtId="0" fontId="39" fillId="12" borderId="41" xfId="4" applyFill="1" applyBorder="1" applyAlignment="1" applyProtection="1">
      <alignment horizontal="center" wrapText="1"/>
      <protection locked="0"/>
    </xf>
    <xf numFmtId="0" fontId="0" fillId="0" borderId="37" xfId="0" applyBorder="1" applyAlignment="1" applyProtection="1">
      <alignment horizontal="left" vertical="center" wrapText="1"/>
    </xf>
    <xf numFmtId="0" fontId="0" fillId="0" borderId="54" xfId="0"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37" xfId="0" applyBorder="1" applyAlignment="1" applyProtection="1">
      <alignment horizontal="center" vertical="center" wrapText="1"/>
    </xf>
    <xf numFmtId="0" fontId="0" fillId="0" borderId="54" xfId="0" applyBorder="1" applyAlignment="1" applyProtection="1">
      <alignment horizontal="center" vertical="center" wrapText="1"/>
    </xf>
    <xf numFmtId="0" fontId="0" fillId="0" borderId="57" xfId="0" applyBorder="1" applyAlignment="1" applyProtection="1">
      <alignment horizontal="center" vertical="center" wrapText="1"/>
    </xf>
    <xf numFmtId="0" fontId="47" fillId="8" borderId="37" xfId="4" applyFont="1" applyBorder="1" applyAlignment="1" applyProtection="1">
      <alignment horizontal="center" vertical="center"/>
      <protection locked="0"/>
    </xf>
    <xf numFmtId="0" fontId="47" fillId="8" borderId="57" xfId="4" applyFont="1" applyBorder="1" applyAlignment="1" applyProtection="1">
      <alignment horizontal="center" vertical="center"/>
      <protection locked="0"/>
    </xf>
    <xf numFmtId="0" fontId="47" fillId="12" borderId="37" xfId="4" applyFont="1" applyFill="1" applyBorder="1" applyAlignment="1" applyProtection="1">
      <alignment horizontal="center" vertical="center"/>
      <protection locked="0"/>
    </xf>
    <xf numFmtId="0" fontId="47" fillId="12" borderId="57" xfId="4" applyFont="1" applyFill="1" applyBorder="1" applyAlignment="1" applyProtection="1">
      <alignment horizontal="center" vertical="center"/>
      <protection locked="0"/>
    </xf>
    <xf numFmtId="0" fontId="39" fillId="8" borderId="37" xfId="4" applyBorder="1" applyAlignment="1" applyProtection="1">
      <alignment horizontal="center" wrapText="1"/>
      <protection locked="0"/>
    </xf>
    <xf numFmtId="0" fontId="39" fillId="8" borderId="57" xfId="4" applyBorder="1" applyAlignment="1" applyProtection="1">
      <alignment horizontal="center" wrapText="1"/>
      <protection locked="0"/>
    </xf>
    <xf numFmtId="0" fontId="39" fillId="8" borderId="34" xfId="4" applyBorder="1" applyAlignment="1" applyProtection="1">
      <alignment horizontal="center" wrapText="1"/>
      <protection locked="0"/>
    </xf>
    <xf numFmtId="0" fontId="39" fillId="8" borderId="41" xfId="4" applyBorder="1" applyAlignment="1" applyProtection="1">
      <alignment horizontal="center" wrapText="1"/>
      <protection locked="0"/>
    </xf>
    <xf numFmtId="0" fontId="0" fillId="2" borderId="37" xfId="0" applyFill="1" applyBorder="1" applyAlignment="1" applyProtection="1">
      <alignment horizontal="left" vertical="center" wrapText="1"/>
    </xf>
    <xf numFmtId="0" fontId="0" fillId="2" borderId="54" xfId="0" applyFill="1" applyBorder="1" applyAlignment="1" applyProtection="1">
      <alignment horizontal="left" vertical="center" wrapText="1"/>
    </xf>
    <xf numFmtId="0" fontId="0" fillId="2" borderId="57" xfId="0" applyFill="1" applyBorder="1" applyAlignment="1" applyProtection="1">
      <alignment horizontal="left" vertical="center" wrapText="1"/>
    </xf>
    <xf numFmtId="0" fontId="42" fillId="11" borderId="28" xfId="0" applyFont="1" applyFill="1" applyBorder="1" applyAlignment="1" applyProtection="1">
      <alignment horizontal="center" vertical="center" wrapText="1"/>
    </xf>
    <xf numFmtId="0" fontId="42" fillId="11" borderId="50" xfId="0" applyFont="1" applyFill="1" applyBorder="1" applyAlignment="1" applyProtection="1">
      <alignment horizontal="center" vertical="center" wrapText="1"/>
    </xf>
    <xf numFmtId="0" fontId="42" fillId="11" borderId="38" xfId="0" applyFont="1" applyFill="1" applyBorder="1" applyAlignment="1" applyProtection="1">
      <alignment horizontal="center" vertical="center"/>
    </xf>
    <xf numFmtId="0" fontId="42" fillId="11" borderId="56" xfId="0" applyFont="1" applyFill="1" applyBorder="1" applyAlignment="1" applyProtection="1">
      <alignment horizontal="center" vertical="center"/>
    </xf>
    <xf numFmtId="0" fontId="47" fillId="8" borderId="28" xfId="4" applyFont="1" applyBorder="1" applyAlignment="1" applyProtection="1">
      <alignment horizontal="center" vertical="center" wrapText="1"/>
      <protection locked="0"/>
    </xf>
    <xf numFmtId="0" fontId="47" fillId="8" borderId="50" xfId="4" applyFont="1" applyBorder="1" applyAlignment="1" applyProtection="1">
      <alignment horizontal="center" vertical="center" wrapText="1"/>
      <protection locked="0"/>
    </xf>
    <xf numFmtId="0" fontId="47" fillId="12" borderId="28" xfId="4" applyFont="1" applyFill="1" applyBorder="1" applyAlignment="1" applyProtection="1">
      <alignment horizontal="center" vertical="center" wrapText="1"/>
      <protection locked="0"/>
    </xf>
    <xf numFmtId="0" fontId="47" fillId="12" borderId="50" xfId="4" applyFont="1" applyFill="1" applyBorder="1" applyAlignment="1" applyProtection="1">
      <alignment horizontal="center" vertical="center" wrapText="1"/>
      <protection locked="0"/>
    </xf>
    <xf numFmtId="0" fontId="0" fillId="2" borderId="27" xfId="0" applyFill="1" applyBorder="1" applyAlignment="1" applyProtection="1">
      <alignment horizontal="left" vertical="center" wrapText="1"/>
    </xf>
    <xf numFmtId="0" fontId="42" fillId="11" borderId="45" xfId="0" applyFont="1" applyFill="1" applyBorder="1" applyAlignment="1" applyProtection="1">
      <alignment horizontal="center" vertical="center" wrapText="1"/>
    </xf>
    <xf numFmtId="0" fontId="42" fillId="11" borderId="47" xfId="0" applyFont="1" applyFill="1" applyBorder="1" applyAlignment="1" applyProtection="1">
      <alignment horizontal="center" vertical="center"/>
    </xf>
    <xf numFmtId="0" fontId="39" fillId="12" borderId="48" xfId="4" applyFill="1" applyBorder="1" applyAlignment="1" applyProtection="1">
      <alignment horizontal="center" vertical="center" wrapText="1"/>
      <protection locked="0"/>
    </xf>
    <xf numFmtId="0" fontId="39" fillId="12" borderId="53" xfId="4" applyFill="1" applyBorder="1" applyAlignment="1" applyProtection="1">
      <alignment horizontal="center" vertical="center" wrapText="1"/>
      <protection locked="0"/>
    </xf>
    <xf numFmtId="0" fontId="39" fillId="12" borderId="28" xfId="4" applyFill="1" applyBorder="1" applyAlignment="1" applyProtection="1">
      <alignment horizontal="center" vertical="center" wrapText="1"/>
      <protection locked="0"/>
    </xf>
    <xf numFmtId="0" fontId="39" fillId="12" borderId="50" xfId="4" applyFill="1" applyBorder="1" applyAlignment="1" applyProtection="1">
      <alignment horizontal="center" vertical="center" wrapText="1"/>
      <protection locked="0"/>
    </xf>
    <xf numFmtId="0" fontId="42" fillId="11" borderId="49" xfId="0" applyFont="1" applyFill="1" applyBorder="1" applyAlignment="1" applyProtection="1">
      <alignment horizontal="center" vertical="center" wrapText="1"/>
    </xf>
    <xf numFmtId="0" fontId="39" fillId="8" borderId="49" xfId="4" applyBorder="1" applyAlignment="1" applyProtection="1">
      <alignment horizontal="center" vertical="center"/>
      <protection locked="0"/>
    </xf>
    <xf numFmtId="0" fontId="39" fillId="12" borderId="49" xfId="4" applyFill="1" applyBorder="1" applyAlignment="1" applyProtection="1">
      <alignment horizontal="center" vertical="center"/>
      <protection locked="0"/>
    </xf>
    <xf numFmtId="0" fontId="39" fillId="12" borderId="50" xfId="4" applyFill="1" applyBorder="1" applyAlignment="1" applyProtection="1">
      <alignment horizontal="center" vertical="center"/>
      <protection locked="0"/>
    </xf>
    <xf numFmtId="9" fontId="39" fillId="8" borderId="28" xfId="4" applyNumberFormat="1" applyBorder="1" applyAlignment="1" applyProtection="1">
      <alignment horizontal="center" vertical="center" wrapText="1"/>
      <protection locked="0"/>
    </xf>
    <xf numFmtId="9" fontId="39" fillId="8" borderId="53" xfId="4" applyNumberFormat="1" applyBorder="1" applyAlignment="1" applyProtection="1">
      <alignment horizontal="center" vertical="center" wrapText="1"/>
      <protection locked="0"/>
    </xf>
    <xf numFmtId="0" fontId="39" fillId="8" borderId="28" xfId="4" applyBorder="1" applyAlignment="1" applyProtection="1">
      <alignment horizontal="center" vertical="center" wrapText="1"/>
      <protection locked="0"/>
    </xf>
    <xf numFmtId="0" fontId="39" fillId="8" borderId="49" xfId="4" applyBorder="1" applyAlignment="1" applyProtection="1">
      <alignment horizontal="center" vertical="center" wrapText="1"/>
      <protection locked="0"/>
    </xf>
    <xf numFmtId="9" fontId="39" fillId="12" borderId="48" xfId="4" applyNumberFormat="1" applyFill="1" applyBorder="1" applyAlignment="1" applyProtection="1">
      <alignment horizontal="center" vertical="center" wrapText="1"/>
      <protection locked="0"/>
    </xf>
    <xf numFmtId="0" fontId="42" fillId="11" borderId="46" xfId="0" applyFont="1" applyFill="1" applyBorder="1" applyAlignment="1" applyProtection="1">
      <alignment horizontal="center" vertical="center"/>
    </xf>
    <xf numFmtId="0" fontId="39" fillId="8" borderId="28" xfId="4" applyBorder="1" applyAlignment="1" applyProtection="1">
      <alignment horizontal="center"/>
      <protection locked="0"/>
    </xf>
    <xf numFmtId="0" fontId="39" fillId="8" borderId="50" xfId="4" applyBorder="1" applyAlignment="1" applyProtection="1">
      <alignment horizontal="center"/>
      <protection locked="0"/>
    </xf>
    <xf numFmtId="0" fontId="39" fillId="12" borderId="28" xfId="4" applyFill="1" applyBorder="1" applyAlignment="1" applyProtection="1">
      <alignment horizontal="center"/>
      <protection locked="0"/>
    </xf>
    <xf numFmtId="0" fontId="39" fillId="12" borderId="50" xfId="4" applyFill="1" applyBorder="1" applyAlignment="1" applyProtection="1">
      <alignment horizontal="center"/>
      <protection locked="0"/>
    </xf>
    <xf numFmtId="0" fontId="39" fillId="8" borderId="50" xfId="4" applyBorder="1" applyAlignment="1" applyProtection="1">
      <alignment horizontal="center" vertical="center" wrapText="1"/>
      <protection locked="0"/>
    </xf>
    <xf numFmtId="0" fontId="0" fillId="2" borderId="11" xfId="0" applyFill="1" applyBorder="1" applyAlignment="1" applyProtection="1">
      <alignment horizontal="left" vertical="center" wrapText="1"/>
    </xf>
    <xf numFmtId="0" fontId="42" fillId="11" borderId="53" xfId="0" applyFont="1" applyFill="1" applyBorder="1" applyAlignment="1" applyProtection="1">
      <alignment horizontal="center" vertical="center" wrapText="1"/>
    </xf>
    <xf numFmtId="0" fontId="39" fillId="8" borderId="28" xfId="4" applyBorder="1" applyAlignment="1" applyProtection="1">
      <alignment horizontal="center" vertical="center"/>
      <protection locked="0"/>
    </xf>
    <xf numFmtId="0" fontId="39" fillId="8" borderId="53" xfId="4" applyBorder="1" applyAlignment="1" applyProtection="1">
      <alignment horizontal="center" vertical="center"/>
      <protection locked="0"/>
    </xf>
    <xf numFmtId="0" fontId="39" fillId="12" borderId="28" xfId="4" applyFill="1" applyBorder="1" applyAlignment="1" applyProtection="1">
      <alignment horizontal="center" vertical="center"/>
      <protection locked="0"/>
    </xf>
    <xf numFmtId="0" fontId="39" fillId="12" borderId="53" xfId="4" applyFill="1" applyBorder="1" applyAlignment="1" applyProtection="1">
      <alignment horizontal="center" vertical="center"/>
      <protection locked="0"/>
    </xf>
    <xf numFmtId="0" fontId="42" fillId="11" borderId="45" xfId="0" applyFont="1" applyFill="1" applyBorder="1" applyAlignment="1" applyProtection="1">
      <alignment horizontal="center" vertical="center"/>
    </xf>
    <xf numFmtId="0" fontId="39" fillId="8" borderId="53" xfId="4"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39" fillId="8" borderId="37" xfId="4" applyBorder="1" applyAlignment="1" applyProtection="1">
      <alignment horizontal="center" vertical="center"/>
      <protection locked="0"/>
    </xf>
    <xf numFmtId="0" fontId="39" fillId="8" borderId="57" xfId="4" applyBorder="1" applyAlignment="1" applyProtection="1">
      <alignment horizontal="center" vertical="center"/>
      <protection locked="0"/>
    </xf>
    <xf numFmtId="0" fontId="39" fillId="9" borderId="37" xfId="4" applyFill="1" applyBorder="1" applyAlignment="1" applyProtection="1">
      <alignment horizontal="center" vertical="center"/>
      <protection locked="0"/>
    </xf>
    <xf numFmtId="0" fontId="39" fillId="9" borderId="57" xfId="4" applyFill="1" applyBorder="1" applyAlignment="1" applyProtection="1">
      <alignment horizontal="center" vertical="center"/>
      <protection locked="0"/>
    </xf>
    <xf numFmtId="0" fontId="0" fillId="10" borderId="59" xfId="0" applyFill="1" applyBorder="1" applyAlignment="1" applyProtection="1">
      <alignment horizontal="center" vertical="center"/>
    </xf>
    <xf numFmtId="0" fontId="0" fillId="10" borderId="60" xfId="0" applyFill="1" applyBorder="1" applyAlignment="1" applyProtection="1">
      <alignment horizontal="center" vertical="center"/>
    </xf>
    <xf numFmtId="0" fontId="0" fillId="10" borderId="16" xfId="0" applyFill="1" applyBorder="1" applyAlignment="1" applyProtection="1">
      <alignment horizontal="center" vertical="center"/>
    </xf>
    <xf numFmtId="0" fontId="39" fillId="12" borderId="34" xfId="4" applyFill="1" applyBorder="1" applyAlignment="1" applyProtection="1">
      <alignment horizontal="center" vertical="center"/>
      <protection locked="0"/>
    </xf>
    <xf numFmtId="0" fontId="39" fillId="12" borderId="41" xfId="4" applyFill="1" applyBorder="1" applyAlignment="1" applyProtection="1">
      <alignment horizontal="center" vertical="center"/>
      <protection locked="0"/>
    </xf>
    <xf numFmtId="0" fontId="39" fillId="8" borderId="34" xfId="4" applyBorder="1" applyAlignment="1" applyProtection="1">
      <alignment horizontal="center" vertical="center"/>
      <protection locked="0"/>
    </xf>
    <xf numFmtId="0" fontId="39" fillId="8" borderId="41" xfId="4" applyBorder="1" applyAlignment="1" applyProtection="1">
      <alignment horizontal="center" vertical="center"/>
      <protection locked="0"/>
    </xf>
    <xf numFmtId="0" fontId="39" fillId="12" borderId="37" xfId="4" applyFill="1" applyBorder="1" applyAlignment="1" applyProtection="1">
      <alignment horizontal="center" vertical="center"/>
      <protection locked="0"/>
    </xf>
    <xf numFmtId="0" fontId="39" fillId="12" borderId="57" xfId="4" applyFill="1" applyBorder="1" applyAlignment="1" applyProtection="1">
      <alignment horizontal="center" vertical="center"/>
      <protection locked="0"/>
    </xf>
    <xf numFmtId="0" fontId="0" fillId="10" borderId="37" xfId="0" applyFill="1" applyBorder="1" applyAlignment="1" applyProtection="1">
      <alignment horizontal="center" vertical="center" wrapText="1"/>
    </xf>
    <xf numFmtId="0" fontId="0" fillId="10" borderId="54"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10" fontId="39" fillId="12" borderId="28" xfId="4" applyNumberFormat="1" applyFill="1" applyBorder="1" applyAlignment="1" applyProtection="1">
      <alignment horizontal="center" vertical="center"/>
      <protection locked="0"/>
    </xf>
    <xf numFmtId="10" fontId="39" fillId="12" borderId="53" xfId="4" applyNumberFormat="1" applyFill="1" applyBorder="1" applyAlignment="1" applyProtection="1">
      <alignment horizontal="center" vertical="center"/>
      <protection locked="0"/>
    </xf>
    <xf numFmtId="0" fontId="47" fillId="12" borderId="28"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8" borderId="28" xfId="4" applyFont="1" applyBorder="1" applyAlignment="1" applyProtection="1">
      <alignment horizontal="center" vertical="center"/>
      <protection locked="0"/>
    </xf>
    <xf numFmtId="0" fontId="47" fillId="8" borderId="53" xfId="4" applyFont="1" applyBorder="1" applyAlignment="1" applyProtection="1">
      <alignment horizontal="center" vertical="center"/>
      <protection locked="0"/>
    </xf>
    <xf numFmtId="0" fontId="0" fillId="0" borderId="52" xfId="0" applyBorder="1" applyAlignment="1" applyProtection="1">
      <alignment horizontal="left" vertical="center" wrapText="1"/>
    </xf>
    <xf numFmtId="0" fontId="0" fillId="0" borderId="58" xfId="0" applyBorder="1" applyAlignment="1" applyProtection="1">
      <alignment horizontal="left" vertical="center" wrapText="1"/>
    </xf>
    <xf numFmtId="0" fontId="39" fillId="8" borderId="28" xfId="4" applyBorder="1" applyAlignment="1" applyProtection="1">
      <alignment horizontal="left" vertical="center" wrapText="1"/>
      <protection locked="0"/>
    </xf>
    <xf numFmtId="0" fontId="39" fillId="8" borderId="49" xfId="4" applyBorder="1" applyAlignment="1" applyProtection="1">
      <alignment horizontal="left" vertical="center" wrapText="1"/>
      <protection locked="0"/>
    </xf>
    <xf numFmtId="0" fontId="39" fillId="8" borderId="50" xfId="4" applyBorder="1" applyAlignment="1" applyProtection="1">
      <alignment horizontal="left" vertical="center" wrapText="1"/>
      <protection locked="0"/>
    </xf>
    <xf numFmtId="0" fontId="39" fillId="12" borderId="28" xfId="4" applyFill="1" applyBorder="1" applyAlignment="1" applyProtection="1">
      <alignment horizontal="left" vertical="center" wrapText="1"/>
      <protection locked="0"/>
    </xf>
    <xf numFmtId="0" fontId="39" fillId="12" borderId="49" xfId="4" applyFill="1" applyBorder="1" applyAlignment="1" applyProtection="1">
      <alignment horizontal="left" vertical="center" wrapText="1"/>
      <protection locked="0"/>
    </xf>
    <xf numFmtId="0" fontId="39" fillId="12" borderId="50" xfId="4" applyFill="1" applyBorder="1" applyAlignment="1" applyProtection="1">
      <alignment horizontal="left" vertical="center" wrapText="1"/>
      <protection locked="0"/>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bdoulaye.Bayoko@undp.org" TargetMode="External"/><Relationship Id="rId2" Type="http://schemas.openxmlformats.org/officeDocument/2006/relationships/hyperlink" Target="mailto:boubacarsdembele@gmail.com" TargetMode="External"/><Relationship Id="rId1" Type="http://schemas.openxmlformats.org/officeDocument/2006/relationships/hyperlink" Target="http://www.pacvmt-mali.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edd@enironnement.gov.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oumar.tamboura@undp.org" TargetMode="External"/><Relationship Id="rId2" Type="http://schemas.openxmlformats.org/officeDocument/2006/relationships/hyperlink" Target="mailto:bouricamara@gmail.com,%20Tel:%20+22366805756" TargetMode="External"/><Relationship Id="rId1" Type="http://schemas.openxmlformats.org/officeDocument/2006/relationships/hyperlink" Target="mailto:Boubacarsdembele@gmail.com"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zoomScale="90" zoomScaleNormal="90" workbookViewId="0">
      <selection activeCell="D65" sqref="D65"/>
    </sheetView>
  </sheetViews>
  <sheetFormatPr defaultColWidth="102.28515625" defaultRowHeight="15" x14ac:dyDescent="0.25"/>
  <cols>
    <col min="1" max="1" width="2.42578125" style="1" customWidth="1"/>
    <col min="2" max="2" width="10.7109375" style="134" customWidth="1"/>
    <col min="3" max="3" width="14.7109375" style="134" customWidth="1"/>
    <col min="4" max="4" width="109.28515625" style="1" customWidth="1"/>
    <col min="5" max="5" width="3.7109375" style="1" customWidth="1"/>
    <col min="6" max="6" width="9.28515625" style="1" customWidth="1"/>
    <col min="7" max="7" width="12.28515625" style="2" customWidth="1"/>
    <col min="8" max="8" width="15.42578125" style="2" hidden="1" customWidth="1"/>
    <col min="9" max="13" width="0" style="2" hidden="1" customWidth="1"/>
    <col min="14" max="15" width="9.28515625" style="2" hidden="1" customWidth="1"/>
    <col min="16" max="16" width="0" style="2" hidden="1" customWidth="1"/>
    <col min="17" max="251" width="9.28515625" style="1" customWidth="1"/>
    <col min="252" max="252" width="2.7109375" style="1" customWidth="1"/>
    <col min="253" max="254" width="9.28515625" style="1" customWidth="1"/>
    <col min="255" max="255" width="17.28515625" style="1" customWidth="1"/>
    <col min="256" max="16384" width="102.28515625" style="1"/>
  </cols>
  <sheetData>
    <row r="1" spans="2:16" ht="15.75" thickBot="1" x14ac:dyDescent="0.3"/>
    <row r="2" spans="2:16" ht="15.75" thickBot="1" x14ac:dyDescent="0.3">
      <c r="B2" s="135"/>
      <c r="C2" s="136"/>
      <c r="D2" s="74"/>
      <c r="E2" s="75"/>
    </row>
    <row r="3" spans="2:16" ht="19.5" thickBot="1" x14ac:dyDescent="0.35">
      <c r="B3" s="137"/>
      <c r="C3" s="138"/>
      <c r="D3" s="86" t="s">
        <v>243</v>
      </c>
      <c r="E3" s="77"/>
    </row>
    <row r="4" spans="2:16" ht="15.75" thickBot="1" x14ac:dyDescent="0.3">
      <c r="B4" s="137"/>
      <c r="C4" s="138"/>
      <c r="D4" s="76"/>
      <c r="E4" s="77"/>
    </row>
    <row r="5" spans="2:16" ht="15.75" thickBot="1" x14ac:dyDescent="0.3">
      <c r="B5" s="137"/>
      <c r="C5" s="141" t="s">
        <v>286</v>
      </c>
      <c r="D5" s="251" t="s">
        <v>856</v>
      </c>
      <c r="E5" s="77"/>
    </row>
    <row r="6" spans="2:16" s="3" customFormat="1" ht="15.75" thickBot="1" x14ac:dyDescent="0.3">
      <c r="B6" s="139"/>
      <c r="C6" s="84"/>
      <c r="D6" s="44"/>
      <c r="E6" s="42"/>
      <c r="G6" s="2"/>
      <c r="H6" s="2"/>
      <c r="I6" s="2"/>
      <c r="J6" s="2"/>
      <c r="K6" s="2"/>
      <c r="L6" s="2"/>
      <c r="M6" s="2"/>
      <c r="N6" s="2"/>
      <c r="O6" s="2"/>
      <c r="P6" s="2"/>
    </row>
    <row r="7" spans="2:16" s="3" customFormat="1" ht="30.75" customHeight="1" thickBot="1" x14ac:dyDescent="0.3">
      <c r="B7" s="139"/>
      <c r="C7" s="78" t="s">
        <v>214</v>
      </c>
      <c r="D7" s="321" t="s">
        <v>646</v>
      </c>
      <c r="E7" s="42"/>
      <c r="G7" s="2"/>
      <c r="H7" s="2"/>
      <c r="I7" s="2"/>
      <c r="J7" s="2"/>
      <c r="K7" s="2"/>
      <c r="L7" s="2"/>
      <c r="M7" s="2"/>
      <c r="N7" s="2"/>
      <c r="O7" s="2"/>
      <c r="P7" s="2"/>
    </row>
    <row r="8" spans="2:16" s="3" customFormat="1" hidden="1" x14ac:dyDescent="0.25">
      <c r="B8" s="137"/>
      <c r="C8" s="138"/>
      <c r="D8" s="76"/>
      <c r="E8" s="42"/>
      <c r="G8" s="2"/>
      <c r="H8" s="2"/>
      <c r="I8" s="2"/>
      <c r="J8" s="2"/>
      <c r="K8" s="2"/>
      <c r="L8" s="2"/>
      <c r="M8" s="2"/>
      <c r="N8" s="2"/>
      <c r="O8" s="2"/>
      <c r="P8" s="2"/>
    </row>
    <row r="9" spans="2:16" s="3" customFormat="1" hidden="1" x14ac:dyDescent="0.25">
      <c r="B9" s="137"/>
      <c r="C9" s="138"/>
      <c r="D9" s="76"/>
      <c r="E9" s="42"/>
      <c r="G9" s="2"/>
      <c r="H9" s="2"/>
      <c r="I9" s="2"/>
      <c r="J9" s="2"/>
      <c r="K9" s="2"/>
      <c r="L9" s="2"/>
      <c r="M9" s="2"/>
      <c r="N9" s="2"/>
      <c r="O9" s="2"/>
      <c r="P9" s="2"/>
    </row>
    <row r="10" spans="2:16" s="3" customFormat="1" hidden="1" x14ac:dyDescent="0.25">
      <c r="B10" s="137"/>
      <c r="C10" s="138"/>
      <c r="D10" s="76"/>
      <c r="E10" s="42"/>
      <c r="G10" s="2"/>
      <c r="H10" s="2"/>
      <c r="I10" s="2"/>
      <c r="J10" s="2"/>
      <c r="K10" s="2"/>
      <c r="L10" s="2"/>
      <c r="M10" s="2"/>
      <c r="N10" s="2"/>
      <c r="O10" s="2"/>
      <c r="P10" s="2"/>
    </row>
    <row r="11" spans="2:16" s="3" customFormat="1" hidden="1" x14ac:dyDescent="0.25">
      <c r="B11" s="137"/>
      <c r="C11" s="138"/>
      <c r="D11" s="76"/>
      <c r="E11" s="42"/>
      <c r="G11" s="2"/>
      <c r="H11" s="2"/>
      <c r="I11" s="2"/>
      <c r="J11" s="2"/>
      <c r="K11" s="2"/>
      <c r="L11" s="2"/>
      <c r="M11" s="2"/>
      <c r="N11" s="2"/>
      <c r="O11" s="2"/>
      <c r="P11" s="2"/>
    </row>
    <row r="12" spans="2:16" s="3" customFormat="1" ht="15.75" thickBot="1" x14ac:dyDescent="0.3">
      <c r="B12" s="139"/>
      <c r="C12" s="84"/>
      <c r="D12" s="44"/>
      <c r="E12" s="42"/>
      <c r="G12" s="2"/>
      <c r="H12" s="2"/>
      <c r="I12" s="2"/>
      <c r="J12" s="2"/>
      <c r="K12" s="2"/>
      <c r="L12" s="2"/>
      <c r="M12" s="2"/>
      <c r="N12" s="2"/>
      <c r="O12" s="2"/>
      <c r="P12" s="2"/>
    </row>
    <row r="13" spans="2:16" s="3" customFormat="1" ht="167.25" customHeight="1" thickBot="1" x14ac:dyDescent="0.3">
      <c r="B13" s="139"/>
      <c r="C13" s="79" t="s">
        <v>0</v>
      </c>
      <c r="D13" s="250" t="s">
        <v>751</v>
      </c>
      <c r="E13" s="42"/>
      <c r="G13" s="2"/>
      <c r="H13" s="2"/>
      <c r="I13" s="2"/>
      <c r="J13" s="2"/>
      <c r="K13" s="2"/>
      <c r="L13" s="2"/>
      <c r="M13" s="2"/>
      <c r="N13" s="2"/>
      <c r="O13" s="2"/>
      <c r="P13" s="2"/>
    </row>
    <row r="14" spans="2:16" s="3" customFormat="1" x14ac:dyDescent="0.25">
      <c r="B14" s="139"/>
      <c r="C14" s="84"/>
      <c r="D14" s="44"/>
      <c r="E14" s="42"/>
      <c r="G14" s="2"/>
      <c r="H14" s="2" t="s">
        <v>1</v>
      </c>
      <c r="I14" s="2" t="s">
        <v>2</v>
      </c>
      <c r="J14" s="2"/>
      <c r="K14" s="2" t="s">
        <v>3</v>
      </c>
      <c r="L14" s="2" t="s">
        <v>4</v>
      </c>
      <c r="M14" s="2" t="s">
        <v>5</v>
      </c>
      <c r="N14" s="2" t="s">
        <v>6</v>
      </c>
      <c r="O14" s="2" t="s">
        <v>7</v>
      </c>
      <c r="P14" s="2" t="s">
        <v>8</v>
      </c>
    </row>
    <row r="15" spans="2:16" s="3" customFormat="1" x14ac:dyDescent="0.25">
      <c r="B15" s="139"/>
      <c r="C15" s="80" t="s">
        <v>204</v>
      </c>
      <c r="D15" s="256" t="s">
        <v>746</v>
      </c>
      <c r="E15" s="42"/>
      <c r="G15" s="2"/>
      <c r="H15" s="4" t="s">
        <v>9</v>
      </c>
      <c r="I15" s="2" t="s">
        <v>10</v>
      </c>
      <c r="J15" s="2" t="s">
        <v>11</v>
      </c>
      <c r="K15" s="2" t="s">
        <v>12</v>
      </c>
      <c r="L15" s="2">
        <v>1</v>
      </c>
      <c r="M15" s="2">
        <v>1</v>
      </c>
      <c r="N15" s="2" t="s">
        <v>13</v>
      </c>
      <c r="O15" s="2" t="s">
        <v>14</v>
      </c>
      <c r="P15" s="2" t="s">
        <v>15</v>
      </c>
    </row>
    <row r="16" spans="2:16" s="3" customFormat="1" ht="29.25" customHeight="1" x14ac:dyDescent="0.25">
      <c r="B16" s="358" t="s">
        <v>273</v>
      </c>
      <c r="C16" s="359"/>
      <c r="D16" s="256" t="s">
        <v>652</v>
      </c>
      <c r="E16" s="42"/>
      <c r="G16" s="2"/>
      <c r="H16" s="4" t="s">
        <v>16</v>
      </c>
      <c r="I16" s="2" t="s">
        <v>17</v>
      </c>
      <c r="J16" s="2" t="s">
        <v>18</v>
      </c>
      <c r="K16" s="2" t="s">
        <v>19</v>
      </c>
      <c r="L16" s="2">
        <v>2</v>
      </c>
      <c r="M16" s="2">
        <v>2</v>
      </c>
      <c r="N16" s="2" t="s">
        <v>20</v>
      </c>
      <c r="O16" s="2" t="s">
        <v>21</v>
      </c>
      <c r="P16" s="2" t="s">
        <v>22</v>
      </c>
    </row>
    <row r="17" spans="2:16" s="3" customFormat="1" x14ac:dyDescent="0.25">
      <c r="B17" s="139"/>
      <c r="C17" s="80" t="s">
        <v>210</v>
      </c>
      <c r="D17" s="13" t="s">
        <v>653</v>
      </c>
      <c r="E17" s="42"/>
      <c r="G17" s="2"/>
      <c r="H17" s="4" t="s">
        <v>23</v>
      </c>
      <c r="I17" s="2" t="s">
        <v>24</v>
      </c>
      <c r="J17" s="2"/>
      <c r="K17" s="2" t="s">
        <v>25</v>
      </c>
      <c r="L17" s="2">
        <v>3</v>
      </c>
      <c r="M17" s="2">
        <v>3</v>
      </c>
      <c r="N17" s="2" t="s">
        <v>26</v>
      </c>
      <c r="O17" s="2" t="s">
        <v>27</v>
      </c>
      <c r="P17" s="2" t="s">
        <v>28</v>
      </c>
    </row>
    <row r="18" spans="2:16" s="3" customFormat="1" ht="15.75" thickBot="1" x14ac:dyDescent="0.3">
      <c r="B18" s="140"/>
      <c r="C18" s="79" t="s">
        <v>205</v>
      </c>
      <c r="D18" s="132" t="s">
        <v>116</v>
      </c>
      <c r="E18" s="42"/>
      <c r="G18" s="2"/>
      <c r="H18" s="4" t="s">
        <v>29</v>
      </c>
      <c r="I18" s="2"/>
      <c r="J18" s="2"/>
      <c r="K18" s="2" t="s">
        <v>30</v>
      </c>
      <c r="L18" s="2">
        <v>5</v>
      </c>
      <c r="M18" s="2">
        <v>5</v>
      </c>
      <c r="N18" s="2" t="s">
        <v>31</v>
      </c>
      <c r="O18" s="2" t="s">
        <v>32</v>
      </c>
      <c r="P18" s="2" t="s">
        <v>33</v>
      </c>
    </row>
    <row r="19" spans="2:16" s="3" customFormat="1" ht="45.4" customHeight="1" thickBot="1" x14ac:dyDescent="0.3">
      <c r="B19" s="361" t="s">
        <v>206</v>
      </c>
      <c r="C19" s="362"/>
      <c r="D19" s="257" t="s">
        <v>858</v>
      </c>
      <c r="E19" s="42"/>
      <c r="G19" s="2"/>
      <c r="H19" s="4" t="s">
        <v>34</v>
      </c>
      <c r="I19" s="2"/>
      <c r="J19" s="2"/>
      <c r="K19" s="2" t="s">
        <v>35</v>
      </c>
      <c r="L19" s="2"/>
      <c r="M19" s="2"/>
      <c r="N19" s="2"/>
      <c r="O19" s="2" t="s">
        <v>36</v>
      </c>
      <c r="P19" s="2" t="s">
        <v>37</v>
      </c>
    </row>
    <row r="20" spans="2:16" s="3" customFormat="1" ht="15.75" thickBot="1" x14ac:dyDescent="0.3">
      <c r="B20" s="139"/>
      <c r="C20" s="79"/>
      <c r="D20" s="254"/>
      <c r="E20" s="77"/>
      <c r="F20" s="4"/>
      <c r="G20" s="2"/>
      <c r="H20" s="2"/>
      <c r="J20" s="2"/>
      <c r="K20" s="2"/>
      <c r="L20" s="2"/>
      <c r="M20" s="2" t="s">
        <v>38</v>
      </c>
      <c r="N20" s="2" t="s">
        <v>39</v>
      </c>
    </row>
    <row r="21" spans="2:16" s="3" customFormat="1" x14ac:dyDescent="0.25">
      <c r="B21" s="139"/>
      <c r="C21" s="141" t="s">
        <v>209</v>
      </c>
      <c r="D21" s="44"/>
      <c r="E21" s="77"/>
      <c r="F21" s="4"/>
      <c r="G21" s="2"/>
      <c r="H21" s="2"/>
      <c r="J21" s="2"/>
      <c r="K21" s="2"/>
      <c r="L21" s="2"/>
      <c r="M21" s="2" t="s">
        <v>40</v>
      </c>
      <c r="N21" s="2" t="s">
        <v>41</v>
      </c>
    </row>
    <row r="22" spans="2:16" s="3" customFormat="1" ht="15.75" thickBot="1" x14ac:dyDescent="0.3">
      <c r="B22" s="139"/>
      <c r="C22" s="142" t="s">
        <v>212</v>
      </c>
      <c r="D22" s="44"/>
      <c r="E22" s="42"/>
      <c r="G22" s="2"/>
      <c r="H22" s="4" t="s">
        <v>42</v>
      </c>
      <c r="I22" s="2"/>
      <c r="J22" s="2"/>
      <c r="L22" s="2"/>
      <c r="M22" s="2"/>
      <c r="N22" s="2"/>
      <c r="O22" s="2" t="s">
        <v>43</v>
      </c>
      <c r="P22" s="2" t="s">
        <v>44</v>
      </c>
    </row>
    <row r="23" spans="2:16" s="3" customFormat="1" x14ac:dyDescent="0.25">
      <c r="B23" s="358" t="s">
        <v>211</v>
      </c>
      <c r="C23" s="359"/>
      <c r="D23" s="356" t="s">
        <v>647</v>
      </c>
      <c r="E23" s="42"/>
      <c r="G23" s="2"/>
      <c r="H23" s="4"/>
      <c r="I23" s="2"/>
      <c r="J23" s="2"/>
      <c r="L23" s="2"/>
      <c r="M23" s="2"/>
      <c r="N23" s="2"/>
      <c r="O23" s="2"/>
      <c r="P23" s="2"/>
    </row>
    <row r="24" spans="2:16" s="3" customFormat="1" ht="4.5" customHeight="1" x14ac:dyDescent="0.25">
      <c r="B24" s="358"/>
      <c r="C24" s="359"/>
      <c r="D24" s="357"/>
      <c r="E24" s="42"/>
      <c r="G24" s="2"/>
      <c r="H24" s="4"/>
      <c r="I24" s="2"/>
      <c r="J24" s="2"/>
      <c r="L24" s="2"/>
      <c r="M24" s="2"/>
      <c r="N24" s="2"/>
      <c r="O24" s="2"/>
      <c r="P24" s="2"/>
    </row>
    <row r="25" spans="2:16" s="3" customFormat="1" ht="27.75" customHeight="1" x14ac:dyDescent="0.25">
      <c r="B25" s="358" t="s">
        <v>279</v>
      </c>
      <c r="C25" s="359"/>
      <c r="D25" s="252" t="s">
        <v>648</v>
      </c>
      <c r="E25" s="42"/>
      <c r="F25" s="2"/>
      <c r="G25" s="4"/>
      <c r="H25" s="2"/>
      <c r="I25" s="2"/>
      <c r="K25" s="2"/>
      <c r="L25" s="2"/>
      <c r="M25" s="2"/>
      <c r="N25" s="2" t="s">
        <v>45</v>
      </c>
      <c r="O25" s="2" t="s">
        <v>46</v>
      </c>
    </row>
    <row r="26" spans="2:16" s="3" customFormat="1" ht="32.25" customHeight="1" x14ac:dyDescent="0.25">
      <c r="B26" s="358" t="s">
        <v>213</v>
      </c>
      <c r="C26" s="359"/>
      <c r="D26" s="252" t="s">
        <v>649</v>
      </c>
      <c r="E26" s="42"/>
      <c r="F26" s="2"/>
      <c r="G26" s="4"/>
      <c r="H26" s="2"/>
      <c r="I26" s="2"/>
      <c r="K26" s="2"/>
      <c r="L26" s="2"/>
      <c r="M26" s="2"/>
      <c r="N26" s="2" t="s">
        <v>47</v>
      </c>
      <c r="O26" s="2" t="s">
        <v>48</v>
      </c>
    </row>
    <row r="27" spans="2:16" s="3" customFormat="1" ht="28.5" customHeight="1" x14ac:dyDescent="0.25">
      <c r="B27" s="358" t="s">
        <v>278</v>
      </c>
      <c r="C27" s="359"/>
      <c r="D27" s="253" t="s">
        <v>650</v>
      </c>
      <c r="E27" s="81"/>
      <c r="F27" s="2"/>
      <c r="G27" s="4"/>
      <c r="H27" s="2"/>
      <c r="I27" s="2"/>
      <c r="J27" s="2"/>
      <c r="K27" s="2"/>
      <c r="L27" s="2"/>
      <c r="M27" s="2"/>
      <c r="N27" s="2"/>
      <c r="O27" s="2"/>
    </row>
    <row r="28" spans="2:16" s="3" customFormat="1" ht="15.75" thickBot="1" x14ac:dyDescent="0.3">
      <c r="B28" s="139"/>
      <c r="C28" s="80" t="s">
        <v>282</v>
      </c>
      <c r="D28" s="254" t="s">
        <v>651</v>
      </c>
      <c r="E28" s="42"/>
      <c r="F28" s="2"/>
      <c r="G28" s="4"/>
      <c r="H28" s="2"/>
      <c r="I28" s="2"/>
      <c r="J28" s="2"/>
      <c r="K28" s="2"/>
      <c r="L28" s="2"/>
      <c r="M28" s="2"/>
      <c r="N28" s="2"/>
      <c r="O28" s="2"/>
    </row>
    <row r="29" spans="2:16" s="3" customFormat="1" x14ac:dyDescent="0.25">
      <c r="B29" s="139"/>
      <c r="C29" s="84"/>
      <c r="D29" s="82"/>
      <c r="E29" s="42"/>
      <c r="F29" s="2"/>
      <c r="G29" s="4"/>
      <c r="H29" s="2"/>
      <c r="I29" s="2"/>
      <c r="J29" s="2"/>
      <c r="K29" s="2"/>
      <c r="L29" s="2"/>
      <c r="M29" s="2"/>
      <c r="N29" s="2"/>
      <c r="O29" s="2"/>
    </row>
    <row r="30" spans="2:16" s="3" customFormat="1" x14ac:dyDescent="0.25">
      <c r="B30" s="139"/>
      <c r="C30" s="84"/>
      <c r="D30" s="83" t="s">
        <v>49</v>
      </c>
      <c r="E30" s="42"/>
      <c r="G30" s="2"/>
      <c r="H30" s="4" t="s">
        <v>50</v>
      </c>
      <c r="I30" s="2"/>
      <c r="J30" s="2"/>
      <c r="K30" s="2"/>
      <c r="L30" s="2"/>
      <c r="M30" s="2"/>
      <c r="N30" s="2"/>
      <c r="O30" s="2"/>
      <c r="P30" s="2"/>
    </row>
    <row r="31" spans="2:16" s="3" customFormat="1" ht="287.10000000000002" customHeight="1" x14ac:dyDescent="0.25">
      <c r="B31" s="139"/>
      <c r="C31" s="84"/>
      <c r="D31" s="255" t="s">
        <v>784</v>
      </c>
      <c r="E31" s="42"/>
      <c r="F31" s="5"/>
      <c r="G31" s="2"/>
      <c r="H31" s="4" t="s">
        <v>51</v>
      </c>
      <c r="I31" s="2"/>
      <c r="J31" s="2"/>
      <c r="K31" s="2"/>
      <c r="L31" s="2"/>
      <c r="M31" s="2"/>
      <c r="N31" s="2"/>
      <c r="O31" s="2"/>
      <c r="P31" s="2"/>
    </row>
    <row r="32" spans="2:16" s="3" customFormat="1" ht="32.25" customHeight="1" thickBot="1" x14ac:dyDescent="0.3">
      <c r="B32" s="358" t="s">
        <v>52</v>
      </c>
      <c r="C32" s="360"/>
      <c r="D32" s="44"/>
      <c r="E32" s="42"/>
      <c r="G32" s="2"/>
      <c r="H32" s="4" t="s">
        <v>53</v>
      </c>
      <c r="I32" s="2"/>
      <c r="J32" s="2"/>
      <c r="K32" s="2"/>
      <c r="L32" s="2"/>
      <c r="M32" s="2"/>
      <c r="N32" s="2"/>
      <c r="O32" s="2"/>
      <c r="P32" s="2"/>
    </row>
    <row r="33" spans="1:16" s="3" customFormat="1" ht="17.25" customHeight="1" x14ac:dyDescent="0.25">
      <c r="B33" s="139"/>
      <c r="C33" s="84"/>
      <c r="D33" s="258" t="s">
        <v>654</v>
      </c>
      <c r="E33" s="42"/>
      <c r="G33" s="2"/>
      <c r="H33" s="4" t="s">
        <v>54</v>
      </c>
      <c r="I33" s="2"/>
      <c r="J33" s="2"/>
      <c r="K33" s="2"/>
      <c r="L33" s="2"/>
      <c r="M33" s="2"/>
      <c r="N33" s="2"/>
      <c r="O33" s="2"/>
      <c r="P33" s="2"/>
    </row>
    <row r="34" spans="1:16" s="3" customFormat="1" x14ac:dyDescent="0.25">
      <c r="B34" s="139"/>
      <c r="C34" s="84"/>
      <c r="D34" s="44"/>
      <c r="E34" s="42"/>
      <c r="F34" s="5"/>
      <c r="G34" s="2"/>
      <c r="H34" s="4" t="s">
        <v>55</v>
      </c>
      <c r="I34" s="2"/>
      <c r="J34" s="2"/>
      <c r="K34" s="2"/>
      <c r="L34" s="2"/>
      <c r="M34" s="2"/>
      <c r="N34" s="2"/>
      <c r="O34" s="2"/>
      <c r="P34" s="2"/>
    </row>
    <row r="35" spans="1:16" s="3" customFormat="1" x14ac:dyDescent="0.25">
      <c r="B35" s="139"/>
      <c r="C35" s="143" t="s">
        <v>56</v>
      </c>
      <c r="D35" s="44"/>
      <c r="E35" s="42"/>
      <c r="G35" s="2"/>
      <c r="H35" s="4" t="s">
        <v>57</v>
      </c>
      <c r="I35" s="2"/>
      <c r="J35" s="2"/>
      <c r="K35" s="2"/>
      <c r="L35" s="2"/>
      <c r="M35" s="2"/>
      <c r="N35" s="2"/>
      <c r="O35" s="2"/>
      <c r="P35" s="2"/>
    </row>
    <row r="36" spans="1:16" s="3" customFormat="1" ht="31.5" customHeight="1" thickBot="1" x14ac:dyDescent="0.3">
      <c r="B36" s="358" t="s">
        <v>58</v>
      </c>
      <c r="C36" s="360"/>
      <c r="D36" s="44"/>
      <c r="E36" s="42"/>
      <c r="G36" s="2"/>
      <c r="H36" s="4" t="s">
        <v>59</v>
      </c>
      <c r="I36" s="2"/>
      <c r="J36" s="2"/>
      <c r="K36" s="2"/>
      <c r="L36" s="2"/>
      <c r="M36" s="2"/>
      <c r="N36" s="2"/>
      <c r="O36" s="2"/>
      <c r="P36" s="2"/>
    </row>
    <row r="37" spans="1:16" s="3" customFormat="1" x14ac:dyDescent="0.25">
      <c r="B37" s="139"/>
      <c r="C37" s="84" t="s">
        <v>60</v>
      </c>
      <c r="D37" s="15" t="s">
        <v>655</v>
      </c>
      <c r="E37" s="42"/>
      <c r="G37" s="2"/>
      <c r="H37" s="4" t="s">
        <v>61</v>
      </c>
      <c r="I37" s="2"/>
      <c r="J37" s="2"/>
      <c r="K37" s="2"/>
      <c r="L37" s="2"/>
      <c r="M37" s="2"/>
      <c r="N37" s="2"/>
      <c r="O37" s="2"/>
      <c r="P37" s="2"/>
    </row>
    <row r="38" spans="1:16" s="3" customFormat="1" x14ac:dyDescent="0.25">
      <c r="B38" s="139"/>
      <c r="C38" s="84" t="s">
        <v>62</v>
      </c>
      <c r="D38" s="259" t="s">
        <v>656</v>
      </c>
      <c r="E38" s="42"/>
      <c r="G38" s="2"/>
      <c r="H38" s="4" t="s">
        <v>63</v>
      </c>
      <c r="I38" s="2"/>
      <c r="J38" s="2"/>
      <c r="K38" s="2"/>
      <c r="L38" s="2"/>
      <c r="M38" s="2"/>
      <c r="N38" s="2"/>
      <c r="O38" s="2"/>
      <c r="P38" s="2"/>
    </row>
    <row r="39" spans="1:16" s="3" customFormat="1" ht="15.75" thickBot="1" x14ac:dyDescent="0.3">
      <c r="B39" s="139"/>
      <c r="C39" s="84" t="s">
        <v>64</v>
      </c>
      <c r="D39" s="16" t="s">
        <v>650</v>
      </c>
      <c r="E39" s="42"/>
      <c r="G39" s="2"/>
      <c r="H39" s="4" t="s">
        <v>65</v>
      </c>
      <c r="I39" s="2"/>
      <c r="J39" s="2"/>
      <c r="K39" s="2"/>
      <c r="L39" s="2"/>
      <c r="M39" s="2"/>
      <c r="N39" s="2"/>
      <c r="O39" s="2"/>
      <c r="P39" s="2"/>
    </row>
    <row r="40" spans="1:16" s="3" customFormat="1" ht="15" customHeight="1" thickBot="1" x14ac:dyDescent="0.3">
      <c r="B40" s="139"/>
      <c r="C40" s="80" t="s">
        <v>208</v>
      </c>
      <c r="D40" s="44"/>
      <c r="E40" s="42"/>
      <c r="G40" s="2"/>
      <c r="H40" s="4" t="s">
        <v>66</v>
      </c>
      <c r="I40" s="2"/>
      <c r="J40" s="2"/>
      <c r="K40" s="2"/>
      <c r="L40" s="2"/>
      <c r="M40" s="2"/>
      <c r="N40" s="2"/>
      <c r="O40" s="2"/>
      <c r="P40" s="2"/>
    </row>
    <row r="41" spans="1:16" s="3" customFormat="1" ht="15.75" thickBot="1" x14ac:dyDescent="0.3">
      <c r="B41" s="139"/>
      <c r="C41" s="84" t="s">
        <v>60</v>
      </c>
      <c r="D41" s="260" t="s">
        <v>657</v>
      </c>
      <c r="E41" s="42"/>
      <c r="G41" s="2"/>
      <c r="H41" s="4" t="s">
        <v>67</v>
      </c>
      <c r="I41" s="2"/>
      <c r="J41" s="2"/>
      <c r="K41" s="2"/>
      <c r="L41" s="2"/>
      <c r="M41" s="2"/>
      <c r="N41" s="2"/>
      <c r="O41" s="2"/>
      <c r="P41" s="2"/>
    </row>
    <row r="42" spans="1:16" s="3" customFormat="1" ht="15.75" thickBot="1" x14ac:dyDescent="0.3">
      <c r="B42" s="139"/>
      <c r="C42" s="84" t="s">
        <v>62</v>
      </c>
      <c r="D42" s="260" t="s">
        <v>658</v>
      </c>
      <c r="E42" s="42"/>
      <c r="G42" s="2"/>
      <c r="H42" s="4" t="s">
        <v>68</v>
      </c>
      <c r="I42" s="2"/>
      <c r="J42" s="2"/>
      <c r="K42" s="2"/>
      <c r="L42" s="2"/>
      <c r="M42" s="2"/>
      <c r="N42" s="2"/>
      <c r="O42" s="2"/>
      <c r="P42" s="2"/>
    </row>
    <row r="43" spans="1:16" s="3" customFormat="1" ht="15.75" thickBot="1" x14ac:dyDescent="0.3">
      <c r="B43" s="139"/>
      <c r="C43" s="84" t="s">
        <v>64</v>
      </c>
      <c r="D43" s="16" t="s">
        <v>650</v>
      </c>
      <c r="E43" s="42"/>
      <c r="G43" s="2"/>
      <c r="H43" s="4" t="s">
        <v>69</v>
      </c>
      <c r="I43" s="2"/>
      <c r="J43" s="2"/>
      <c r="K43" s="2"/>
      <c r="L43" s="2"/>
      <c r="M43" s="2"/>
      <c r="N43" s="2"/>
      <c r="O43" s="2"/>
      <c r="P43" s="2"/>
    </row>
    <row r="44" spans="1:16" s="3" customFormat="1" ht="15.75" thickBot="1" x14ac:dyDescent="0.3">
      <c r="B44" s="139"/>
      <c r="C44" s="80" t="s">
        <v>280</v>
      </c>
      <c r="D44" s="44"/>
      <c r="E44" s="42"/>
      <c r="G44" s="2"/>
      <c r="H44" s="4" t="s">
        <v>70</v>
      </c>
      <c r="I44" s="2"/>
      <c r="J44" s="2"/>
      <c r="K44" s="2"/>
      <c r="L44" s="2"/>
      <c r="M44" s="2"/>
      <c r="N44" s="2"/>
      <c r="O44" s="2"/>
      <c r="P44" s="2"/>
    </row>
    <row r="45" spans="1:16" s="3" customFormat="1" x14ac:dyDescent="0.25">
      <c r="B45" s="139"/>
      <c r="C45" s="84" t="s">
        <v>60</v>
      </c>
      <c r="D45" s="15" t="s">
        <v>659</v>
      </c>
      <c r="E45" s="42"/>
      <c r="G45" s="2"/>
      <c r="H45" s="4" t="s">
        <v>71</v>
      </c>
      <c r="I45" s="2"/>
      <c r="J45" s="2"/>
      <c r="K45" s="2"/>
      <c r="L45" s="2"/>
      <c r="M45" s="2"/>
      <c r="N45" s="2"/>
      <c r="O45" s="2"/>
      <c r="P45" s="2"/>
    </row>
    <row r="46" spans="1:16" s="3" customFormat="1" x14ac:dyDescent="0.25">
      <c r="B46" s="139"/>
      <c r="C46" s="84" t="s">
        <v>62</v>
      </c>
      <c r="D46" s="261" t="s">
        <v>660</v>
      </c>
      <c r="E46" s="42"/>
      <c r="G46" s="2"/>
      <c r="H46" s="4" t="s">
        <v>72</v>
      </c>
      <c r="I46" s="2"/>
      <c r="J46" s="2"/>
      <c r="K46" s="2"/>
      <c r="L46" s="2"/>
      <c r="M46" s="2"/>
      <c r="N46" s="2"/>
      <c r="O46" s="2"/>
      <c r="P46" s="2"/>
    </row>
    <row r="47" spans="1:16" ht="15.75" thickBot="1" x14ac:dyDescent="0.3">
      <c r="A47" s="3"/>
      <c r="B47" s="139"/>
      <c r="C47" s="84" t="s">
        <v>64</v>
      </c>
      <c r="D47" s="16" t="s">
        <v>650</v>
      </c>
      <c r="E47" s="42"/>
      <c r="H47" s="4" t="s">
        <v>73</v>
      </c>
    </row>
    <row r="48" spans="1:16" ht="15.75" thickBot="1" x14ac:dyDescent="0.3">
      <c r="B48" s="139"/>
      <c r="C48" s="80" t="s">
        <v>207</v>
      </c>
      <c r="D48" s="44"/>
      <c r="E48" s="42"/>
      <c r="H48" s="4" t="s">
        <v>74</v>
      </c>
    </row>
    <row r="49" spans="2:8" x14ac:dyDescent="0.25">
      <c r="B49" s="139"/>
      <c r="C49" s="84" t="s">
        <v>60</v>
      </c>
      <c r="D49" s="15" t="s">
        <v>661</v>
      </c>
      <c r="E49" s="42"/>
      <c r="H49" s="4" t="s">
        <v>75</v>
      </c>
    </row>
    <row r="50" spans="2:8" x14ac:dyDescent="0.25">
      <c r="B50" s="139"/>
      <c r="C50" s="84" t="s">
        <v>62</v>
      </c>
      <c r="D50" s="261" t="s">
        <v>662</v>
      </c>
      <c r="E50" s="42"/>
      <c r="H50" s="4" t="s">
        <v>76</v>
      </c>
    </row>
    <row r="51" spans="2:8" ht="15.75" thickBot="1" x14ac:dyDescent="0.3">
      <c r="B51" s="139"/>
      <c r="C51" s="84" t="s">
        <v>64</v>
      </c>
      <c r="D51" s="262" t="str">
        <f>D47</f>
        <v>March 2018</v>
      </c>
      <c r="E51" s="42"/>
      <c r="H51" s="4" t="s">
        <v>77</v>
      </c>
    </row>
    <row r="52" spans="2:8" ht="15.75" thickBot="1" x14ac:dyDescent="0.3">
      <c r="B52" s="139"/>
      <c r="C52" s="80" t="s">
        <v>207</v>
      </c>
      <c r="D52" s="44"/>
      <c r="E52" s="42"/>
      <c r="H52" s="4" t="s">
        <v>78</v>
      </c>
    </row>
    <row r="53" spans="2:8" x14ac:dyDescent="0.25">
      <c r="B53" s="139"/>
      <c r="C53" s="84" t="s">
        <v>60</v>
      </c>
      <c r="D53" s="15"/>
      <c r="E53" s="42"/>
      <c r="H53" s="4" t="s">
        <v>79</v>
      </c>
    </row>
    <row r="54" spans="2:8" x14ac:dyDescent="0.25">
      <c r="B54" s="139"/>
      <c r="C54" s="84" t="s">
        <v>62</v>
      </c>
      <c r="D54" s="14"/>
      <c r="E54" s="42"/>
      <c r="H54" s="4" t="s">
        <v>80</v>
      </c>
    </row>
    <row r="55" spans="2:8" ht="15.75" thickBot="1" x14ac:dyDescent="0.3">
      <c r="B55" s="139"/>
      <c r="C55" s="84" t="s">
        <v>64</v>
      </c>
      <c r="D55" s="16"/>
      <c r="E55" s="42"/>
      <c r="H55" s="4" t="s">
        <v>81</v>
      </c>
    </row>
    <row r="56" spans="2:8" ht="15.75" thickBot="1" x14ac:dyDescent="0.3">
      <c r="B56" s="139"/>
      <c r="C56" s="80" t="s">
        <v>207</v>
      </c>
      <c r="D56" s="44"/>
      <c r="E56" s="42"/>
      <c r="H56" s="4" t="s">
        <v>82</v>
      </c>
    </row>
    <row r="57" spans="2:8" x14ac:dyDescent="0.25">
      <c r="B57" s="139"/>
      <c r="C57" s="84" t="s">
        <v>60</v>
      </c>
      <c r="D57" s="15"/>
      <c r="E57" s="42"/>
      <c r="H57" s="4" t="s">
        <v>83</v>
      </c>
    </row>
    <row r="58" spans="2:8" x14ac:dyDescent="0.25">
      <c r="B58" s="139"/>
      <c r="C58" s="84" t="s">
        <v>62</v>
      </c>
      <c r="D58" s="14"/>
      <c r="E58" s="42"/>
      <c r="H58" s="4" t="s">
        <v>84</v>
      </c>
    </row>
    <row r="59" spans="2:8" ht="15.75" thickBot="1" x14ac:dyDescent="0.3">
      <c r="B59" s="139"/>
      <c r="C59" s="84" t="s">
        <v>64</v>
      </c>
      <c r="D59" s="16"/>
      <c r="E59" s="42"/>
      <c r="H59" s="4" t="s">
        <v>85</v>
      </c>
    </row>
    <row r="60" spans="2:8" ht="15.75" thickBot="1" x14ac:dyDescent="0.3">
      <c r="B60" s="144"/>
      <c r="C60" s="145"/>
      <c r="D60" s="85"/>
      <c r="E60" s="54"/>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3" r:id="rId1"/>
    <hyperlink ref="D38" r:id="rId2"/>
    <hyperlink ref="D46" r:id="rId3" display="Abdoulaye.Bayoko@undp.org "/>
    <hyperlink ref="D50" r:id="rId4"/>
  </hyperlinks>
  <pageMargins left="0.7" right="0.7" top="0.75" bottom="0.75" header="0.3" footer="0.3"/>
  <pageSetup orientation="landscape" r:id="rId5"/>
  <drawing r:id="rId6"/>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3"/>
  <sheetViews>
    <sheetView zoomScale="90" zoomScaleNormal="90" workbookViewId="0">
      <selection activeCell="E10" sqref="E10:F10"/>
    </sheetView>
  </sheetViews>
  <sheetFormatPr defaultColWidth="8.7109375" defaultRowHeight="15" x14ac:dyDescent="0.25"/>
  <cols>
    <col min="1" max="1" width="1.42578125" style="18" customWidth="1"/>
    <col min="2" max="2" width="1.42578125" style="17" customWidth="1"/>
    <col min="3" max="3" width="10.28515625" style="17" customWidth="1"/>
    <col min="4" max="4" width="17.140625" style="17" customWidth="1"/>
    <col min="5" max="5" width="37.7109375" style="24" customWidth="1"/>
    <col min="6" max="6" width="36.5703125" style="24" customWidth="1"/>
    <col min="7" max="7" width="35.28515625" style="24" customWidth="1"/>
    <col min="8" max="8" width="19.5703125" style="24" customWidth="1"/>
    <col min="9" max="9" width="14" style="18" customWidth="1"/>
    <col min="10" max="10" width="1.42578125" style="18" customWidth="1"/>
    <col min="11" max="11" width="15.5703125" style="18" bestFit="1" customWidth="1"/>
    <col min="12" max="15" width="18.28515625" style="18" customWidth="1"/>
    <col min="16" max="16" width="9.28515625" style="18" customWidth="1"/>
    <col min="17" max="16384" width="8.7109375" style="18"/>
  </cols>
  <sheetData>
    <row r="1" spans="2:16" ht="15.75" thickBot="1" x14ac:dyDescent="0.3"/>
    <row r="2" spans="2:16" ht="15.75" thickBot="1" x14ac:dyDescent="0.3">
      <c r="B2" s="63"/>
      <c r="C2" s="64"/>
      <c r="D2" s="64"/>
      <c r="E2" s="333"/>
      <c r="F2" s="333"/>
      <c r="G2" s="333"/>
      <c r="H2" s="333"/>
      <c r="I2" s="66"/>
      <c r="L2" s="18" t="s">
        <v>672</v>
      </c>
    </row>
    <row r="3" spans="2:16" ht="21" thickBot="1" x14ac:dyDescent="0.35">
      <c r="B3" s="67"/>
      <c r="C3" s="369" t="s">
        <v>757</v>
      </c>
      <c r="D3" s="370"/>
      <c r="E3" s="370"/>
      <c r="F3" s="370"/>
      <c r="G3" s="371"/>
      <c r="H3" s="334"/>
      <c r="I3" s="68"/>
      <c r="L3" s="18">
        <v>556.89</v>
      </c>
    </row>
    <row r="4" spans="2:16" x14ac:dyDescent="0.25">
      <c r="B4" s="375"/>
      <c r="C4" s="376"/>
      <c r="D4" s="376"/>
      <c r="E4" s="376"/>
      <c r="F4" s="376"/>
      <c r="G4" s="70"/>
      <c r="H4" s="70"/>
      <c r="I4" s="68"/>
    </row>
    <row r="5" spans="2:16" x14ac:dyDescent="0.25">
      <c r="B5" s="69"/>
      <c r="C5" s="374"/>
      <c r="D5" s="374"/>
      <c r="E5" s="374"/>
      <c r="F5" s="374"/>
      <c r="G5" s="70"/>
      <c r="H5" s="70"/>
      <c r="I5" s="68"/>
    </row>
    <row r="6" spans="2:16" x14ac:dyDescent="0.25">
      <c r="B6" s="69"/>
      <c r="C6" s="43"/>
      <c r="D6" s="48"/>
      <c r="E6" s="335"/>
      <c r="F6" s="70"/>
      <c r="G6" s="70"/>
      <c r="H6" s="70"/>
      <c r="I6" s="68"/>
    </row>
    <row r="7" spans="2:16" ht="28.15" customHeight="1" x14ac:dyDescent="0.25">
      <c r="B7" s="69"/>
      <c r="C7" s="373" t="s">
        <v>235</v>
      </c>
      <c r="D7" s="373"/>
      <c r="E7" s="45"/>
      <c r="F7" s="70"/>
      <c r="G7" s="70"/>
      <c r="H7" s="70"/>
      <c r="I7" s="68"/>
    </row>
    <row r="8" spans="2:16" ht="27.75" customHeight="1" thickBot="1" x14ac:dyDescent="0.3">
      <c r="B8" s="69"/>
      <c r="C8" s="384" t="s">
        <v>249</v>
      </c>
      <c r="D8" s="384"/>
      <c r="E8" s="384"/>
      <c r="F8" s="384"/>
      <c r="G8" s="70"/>
      <c r="H8" s="70"/>
      <c r="I8" s="68"/>
    </row>
    <row r="9" spans="2:16" ht="38.1" customHeight="1" thickBot="1" x14ac:dyDescent="0.3">
      <c r="B9" s="69"/>
      <c r="C9" s="372" t="s">
        <v>756</v>
      </c>
      <c r="D9" s="372"/>
      <c r="E9" s="380">
        <v>2823574</v>
      </c>
      <c r="F9" s="381"/>
      <c r="G9" s="70"/>
      <c r="H9" s="70"/>
      <c r="I9" s="68"/>
      <c r="L9" s="264"/>
    </row>
    <row r="10" spans="2:16" ht="153" customHeight="1" thickBot="1" x14ac:dyDescent="0.3">
      <c r="B10" s="69"/>
      <c r="C10" s="373" t="s">
        <v>236</v>
      </c>
      <c r="D10" s="373"/>
      <c r="E10" s="382" t="s">
        <v>857</v>
      </c>
      <c r="F10" s="383"/>
      <c r="G10" s="70"/>
      <c r="H10" s="70"/>
      <c r="I10" s="68"/>
    </row>
    <row r="11" spans="2:16" ht="15.75" thickBot="1" x14ac:dyDescent="0.3">
      <c r="B11" s="69"/>
      <c r="C11" s="48"/>
      <c r="D11" s="48"/>
      <c r="E11" s="70"/>
      <c r="F11" s="70"/>
      <c r="G11" s="70"/>
      <c r="H11" s="70"/>
      <c r="I11" s="68"/>
    </row>
    <row r="12" spans="2:16" ht="18.75" customHeight="1" thickBot="1" x14ac:dyDescent="0.3">
      <c r="B12" s="69"/>
      <c r="C12" s="373" t="s">
        <v>313</v>
      </c>
      <c r="D12" s="373"/>
      <c r="E12" s="378"/>
      <c r="F12" s="379"/>
      <c r="G12" s="70"/>
      <c r="H12" s="70"/>
      <c r="I12" s="68"/>
    </row>
    <row r="13" spans="2:16" ht="15" customHeight="1" x14ac:dyDescent="0.25">
      <c r="B13" s="69"/>
      <c r="C13" s="377" t="s">
        <v>312</v>
      </c>
      <c r="D13" s="377"/>
      <c r="E13" s="377"/>
      <c r="F13" s="377"/>
      <c r="G13" s="70"/>
      <c r="H13" s="70"/>
      <c r="I13" s="68"/>
    </row>
    <row r="14" spans="2:16" ht="15" customHeight="1" x14ac:dyDescent="0.25">
      <c r="B14" s="69"/>
      <c r="C14" s="157"/>
      <c r="D14" s="157"/>
      <c r="E14" s="320"/>
      <c r="F14" s="320"/>
      <c r="G14" s="70"/>
      <c r="H14" s="70"/>
      <c r="I14" s="68"/>
    </row>
    <row r="15" spans="2:16" ht="15.75" thickBot="1" x14ac:dyDescent="0.3">
      <c r="B15" s="69"/>
      <c r="C15" s="373" t="s">
        <v>218</v>
      </c>
      <c r="D15" s="373"/>
      <c r="E15" s="70"/>
      <c r="F15" s="70"/>
      <c r="G15" s="70"/>
      <c r="H15" s="70"/>
      <c r="I15" s="68"/>
      <c r="K15" s="19"/>
      <c r="L15" s="19"/>
      <c r="M15" s="19"/>
      <c r="N15" s="19"/>
      <c r="O15" s="19"/>
      <c r="P15" s="19"/>
    </row>
    <row r="16" spans="2:16" ht="50.1" customHeight="1" thickBot="1" x14ac:dyDescent="0.3">
      <c r="B16" s="69"/>
      <c r="C16" s="373" t="s">
        <v>289</v>
      </c>
      <c r="D16" s="373"/>
      <c r="E16" s="148" t="s">
        <v>219</v>
      </c>
      <c r="F16" s="149" t="s">
        <v>747</v>
      </c>
      <c r="G16" s="149" t="s">
        <v>748</v>
      </c>
      <c r="H16" s="149" t="s">
        <v>749</v>
      </c>
      <c r="I16" s="68"/>
      <c r="K16" s="19"/>
      <c r="L16" s="249"/>
      <c r="M16" s="20"/>
      <c r="N16" s="20"/>
      <c r="O16" s="20"/>
      <c r="P16" s="19"/>
    </row>
    <row r="17" spans="2:16" ht="59.1" customHeight="1" thickBot="1" x14ac:dyDescent="0.3">
      <c r="B17" s="69"/>
      <c r="C17" s="340"/>
      <c r="D17" s="340"/>
      <c r="E17" s="339" t="s">
        <v>752</v>
      </c>
      <c r="F17" s="328">
        <f>+SUM(F18:F19)</f>
        <v>993979.50216380309</v>
      </c>
      <c r="G17" s="328">
        <f t="shared" ref="G17:H17" si="0">+SUM(G18:G19)</f>
        <v>1802330.9010037892</v>
      </c>
      <c r="H17" s="328">
        <f t="shared" si="0"/>
        <v>808351.39883998618</v>
      </c>
      <c r="I17" s="68"/>
      <c r="K17" s="355"/>
    </row>
    <row r="18" spans="2:16" ht="75.75" thickBot="1" x14ac:dyDescent="0.3">
      <c r="B18" s="69"/>
      <c r="C18" s="48"/>
      <c r="D18" s="48"/>
      <c r="E18" s="30" t="s">
        <v>663</v>
      </c>
      <c r="F18" s="322">
        <v>298636.951642156</v>
      </c>
      <c r="G18" s="322">
        <v>304361.49149742362</v>
      </c>
      <c r="H18" s="337">
        <f>G18-F18</f>
        <v>5724.5398552676197</v>
      </c>
      <c r="I18" s="68"/>
      <c r="K18" s="355"/>
      <c r="L18" s="263"/>
      <c r="M18" s="21"/>
      <c r="N18" s="21"/>
      <c r="O18" s="21"/>
      <c r="P18" s="19"/>
    </row>
    <row r="19" spans="2:16" ht="75" x14ac:dyDescent="0.25">
      <c r="B19" s="69"/>
      <c r="C19" s="48"/>
      <c r="D19" s="48"/>
      <c r="E19" s="22" t="s">
        <v>786</v>
      </c>
      <c r="F19" s="322">
        <v>695342.55052164709</v>
      </c>
      <c r="G19" s="322">
        <v>1497969.4095063657</v>
      </c>
      <c r="H19" s="337">
        <f>G19-F19</f>
        <v>802626.85898471856</v>
      </c>
      <c r="I19" s="68"/>
      <c r="K19" s="355"/>
      <c r="L19" s="263"/>
      <c r="M19" s="21"/>
      <c r="N19" s="21"/>
      <c r="O19" s="21"/>
      <c r="P19" s="19"/>
    </row>
    <row r="20" spans="2:16" ht="81.599999999999994" customHeight="1" thickBot="1" x14ac:dyDescent="0.3">
      <c r="B20" s="69"/>
      <c r="C20" s="48"/>
      <c r="D20" s="48"/>
      <c r="E20" s="338" t="s">
        <v>753</v>
      </c>
      <c r="F20" s="341">
        <f>+SUM(F21:F23)</f>
        <v>637515.49282623129</v>
      </c>
      <c r="G20" s="341">
        <f t="shared" ref="G20:H20" si="1">+SUM(G21:G23)</f>
        <v>1040731.6770143115</v>
      </c>
      <c r="H20" s="341">
        <f t="shared" si="1"/>
        <v>403216.18418808025</v>
      </c>
      <c r="I20" s="68"/>
      <c r="K20" s="355"/>
    </row>
    <row r="21" spans="2:16" ht="90.75" thickBot="1" x14ac:dyDescent="0.3">
      <c r="B21" s="69"/>
      <c r="C21" s="48"/>
      <c r="D21" s="48"/>
      <c r="E21" s="22" t="s">
        <v>785</v>
      </c>
      <c r="F21" s="322">
        <v>159528.49503492611</v>
      </c>
      <c r="G21" s="322">
        <v>562744.67922300636</v>
      </c>
      <c r="H21" s="337">
        <f>G21-F21</f>
        <v>403216.18418808025</v>
      </c>
      <c r="I21" s="68"/>
      <c r="K21" s="355"/>
      <c r="L21" s="263"/>
      <c r="M21" s="21"/>
      <c r="N21" s="21"/>
      <c r="O21" s="21"/>
      <c r="P21" s="19"/>
    </row>
    <row r="22" spans="2:16" ht="75.75" thickBot="1" x14ac:dyDescent="0.3">
      <c r="B22" s="69"/>
      <c r="C22" s="48"/>
      <c r="D22" s="48"/>
      <c r="E22" s="22" t="s">
        <v>666</v>
      </c>
      <c r="F22" s="322">
        <v>466970.45951624197</v>
      </c>
      <c r="G22" s="322">
        <v>466970.45951624197</v>
      </c>
      <c r="H22" s="337">
        <f t="shared" ref="H22:H28" si="2">G22-F22</f>
        <v>0</v>
      </c>
      <c r="I22" s="68"/>
      <c r="K22" s="355"/>
      <c r="L22" s="263"/>
      <c r="M22" s="21"/>
      <c r="N22" s="21"/>
      <c r="O22" s="21"/>
      <c r="P22" s="19"/>
    </row>
    <row r="23" spans="2:16" ht="60" x14ac:dyDescent="0.25">
      <c r="B23" s="69"/>
      <c r="C23" s="48"/>
      <c r="D23" s="48"/>
      <c r="E23" s="22" t="s">
        <v>667</v>
      </c>
      <c r="F23" s="322">
        <v>11016.538275063298</v>
      </c>
      <c r="G23" s="322">
        <v>11016.538275063298</v>
      </c>
      <c r="H23" s="337">
        <f t="shared" si="2"/>
        <v>0</v>
      </c>
      <c r="I23" s="68"/>
      <c r="K23" s="355"/>
      <c r="L23" s="263"/>
      <c r="M23" s="21"/>
      <c r="N23" s="21"/>
      <c r="O23" s="21"/>
      <c r="P23" s="19"/>
    </row>
    <row r="24" spans="2:16" ht="86.45" customHeight="1" thickBot="1" x14ac:dyDescent="0.3">
      <c r="B24" s="69"/>
      <c r="C24" s="48"/>
      <c r="D24" s="48"/>
      <c r="E24" s="338" t="s">
        <v>754</v>
      </c>
      <c r="F24" s="341">
        <f>+SUM(F25:F27)</f>
        <v>105147.27791843991</v>
      </c>
      <c r="G24" s="341">
        <f>+SUM(G25:G27)</f>
        <v>105147.27791843991</v>
      </c>
      <c r="H24" s="341">
        <f t="shared" ref="H24" si="3">+SUM(H25:H27)</f>
        <v>0</v>
      </c>
      <c r="I24" s="68"/>
      <c r="K24" s="355"/>
      <c r="L24" s="348"/>
    </row>
    <row r="25" spans="2:16" ht="68.25" customHeight="1" thickBot="1" x14ac:dyDescent="0.3">
      <c r="B25" s="69"/>
      <c r="C25" s="48"/>
      <c r="D25" s="48"/>
      <c r="E25" s="22" t="s">
        <v>668</v>
      </c>
      <c r="F25" s="322">
        <v>70613.132934690875</v>
      </c>
      <c r="G25" s="322">
        <v>70613.132934690875</v>
      </c>
      <c r="H25" s="337">
        <f t="shared" si="2"/>
        <v>0</v>
      </c>
      <c r="I25" s="68"/>
      <c r="K25" s="355"/>
      <c r="L25" s="263"/>
      <c r="M25" s="21"/>
      <c r="N25" s="21"/>
      <c r="O25" s="21"/>
      <c r="P25" s="19"/>
    </row>
    <row r="26" spans="2:16" ht="50.25" customHeight="1" thickBot="1" x14ac:dyDescent="0.3">
      <c r="B26" s="69"/>
      <c r="C26" s="48"/>
      <c r="D26" s="48"/>
      <c r="E26" s="22" t="s">
        <v>669</v>
      </c>
      <c r="F26" s="322">
        <v>34534.144983749036</v>
      </c>
      <c r="G26" s="322">
        <v>34534.144983749036</v>
      </c>
      <c r="H26" s="337">
        <f t="shared" si="2"/>
        <v>0</v>
      </c>
      <c r="I26" s="68"/>
      <c r="K26" s="355"/>
      <c r="L26" s="263"/>
      <c r="M26" s="21"/>
      <c r="N26" s="21"/>
      <c r="O26" s="21"/>
      <c r="P26" s="19"/>
    </row>
    <row r="27" spans="2:16" ht="60.75" customHeight="1" x14ac:dyDescent="0.25">
      <c r="B27" s="69"/>
      <c r="C27" s="48"/>
      <c r="D27" s="48"/>
      <c r="E27" s="22" t="s">
        <v>670</v>
      </c>
      <c r="F27" s="323">
        <v>0</v>
      </c>
      <c r="G27" s="323"/>
      <c r="H27" s="337">
        <f t="shared" si="2"/>
        <v>0</v>
      </c>
      <c r="I27" s="68"/>
      <c r="K27" s="355"/>
      <c r="L27" s="263"/>
      <c r="M27" s="21"/>
      <c r="N27" s="21"/>
      <c r="O27" s="21"/>
      <c r="P27" s="19"/>
    </row>
    <row r="28" spans="2:16" ht="15.75" thickBot="1" x14ac:dyDescent="0.3">
      <c r="B28" s="69"/>
      <c r="C28" s="48"/>
      <c r="D28" s="48"/>
      <c r="E28" s="338" t="s">
        <v>671</v>
      </c>
      <c r="F28" s="342">
        <v>289168.22711846145</v>
      </c>
      <c r="G28" s="342">
        <v>289168.22711846145</v>
      </c>
      <c r="H28" s="342">
        <f t="shared" si="2"/>
        <v>0</v>
      </c>
      <c r="I28" s="343"/>
      <c r="K28" s="355"/>
      <c r="L28" s="263"/>
      <c r="M28" s="21"/>
      <c r="N28" s="21"/>
      <c r="O28" s="21"/>
      <c r="P28" s="19"/>
    </row>
    <row r="29" spans="2:16" ht="15.75" thickBot="1" x14ac:dyDescent="0.3">
      <c r="B29" s="69"/>
      <c r="C29" s="48"/>
      <c r="D29" s="48"/>
      <c r="E29" s="147" t="s">
        <v>283</v>
      </c>
      <c r="F29" s="324">
        <f>SUM(F17+F20+F24+F28)</f>
        <v>2025810.5000269357</v>
      </c>
      <c r="G29" s="324">
        <f>SUM(G17+G20+G24+G28)</f>
        <v>3237378.0830550021</v>
      </c>
      <c r="H29" s="324">
        <f>SUM(H17+H20+H24+H28)</f>
        <v>1211567.5830280664</v>
      </c>
      <c r="I29" s="343"/>
      <c r="K29" s="355"/>
      <c r="L29" s="349"/>
      <c r="M29" s="21"/>
      <c r="N29" s="21"/>
      <c r="O29" s="21"/>
      <c r="P29" s="19"/>
    </row>
    <row r="30" spans="2:16" x14ac:dyDescent="0.25">
      <c r="B30" s="69"/>
      <c r="C30" s="48"/>
      <c r="D30" s="48"/>
      <c r="E30" s="70"/>
      <c r="F30" s="344"/>
      <c r="G30" s="344"/>
      <c r="H30" s="344"/>
      <c r="I30" s="68"/>
      <c r="K30" s="264"/>
      <c r="L30" s="350"/>
      <c r="M30" s="19"/>
      <c r="N30" s="19"/>
      <c r="O30" s="19"/>
      <c r="P30" s="19"/>
    </row>
    <row r="31" spans="2:16" ht="34.5" customHeight="1" thickBot="1" x14ac:dyDescent="0.3">
      <c r="B31" s="69"/>
      <c r="C31" s="373" t="s">
        <v>287</v>
      </c>
      <c r="D31" s="373"/>
      <c r="E31" s="70"/>
      <c r="F31" s="70"/>
      <c r="G31" s="70"/>
      <c r="H31" s="70"/>
      <c r="I31" s="68"/>
      <c r="K31" s="19"/>
      <c r="L31" s="351"/>
      <c r="M31" s="345"/>
      <c r="N31" s="19"/>
      <c r="O31" s="19"/>
      <c r="P31" s="19"/>
    </row>
    <row r="32" spans="2:16" ht="50.1" customHeight="1" thickBot="1" x14ac:dyDescent="0.3">
      <c r="B32" s="69"/>
      <c r="C32" s="373" t="s">
        <v>290</v>
      </c>
      <c r="D32" s="373"/>
      <c r="E32" s="130" t="s">
        <v>219</v>
      </c>
      <c r="F32" s="150" t="s">
        <v>220</v>
      </c>
      <c r="G32" s="98" t="s">
        <v>250</v>
      </c>
      <c r="H32" s="70"/>
      <c r="I32" s="68"/>
      <c r="L32" s="352"/>
      <c r="M32" s="345"/>
    </row>
    <row r="33" spans="2:13" ht="59.1" customHeight="1" thickBot="1" x14ac:dyDescent="0.3">
      <c r="B33" s="69"/>
      <c r="C33" s="319"/>
      <c r="D33" s="319"/>
      <c r="E33" s="339" t="s">
        <v>752</v>
      </c>
      <c r="F33" s="328">
        <f>F34+F35</f>
        <v>1923000.9517139832</v>
      </c>
      <c r="G33" s="327"/>
      <c r="H33" s="70"/>
      <c r="I33" s="68"/>
      <c r="L33" s="353"/>
      <c r="M33" s="345"/>
    </row>
    <row r="34" spans="2:13" ht="75" x14ac:dyDescent="0.25">
      <c r="B34" s="69"/>
      <c r="C34" s="48"/>
      <c r="D34" s="48"/>
      <c r="E34" s="325" t="s">
        <v>678</v>
      </c>
      <c r="F34" s="266">
        <f>268400000/556.89</f>
        <v>481962.32649176678</v>
      </c>
      <c r="G34" s="326" t="s">
        <v>755</v>
      </c>
      <c r="H34" s="70"/>
      <c r="I34" s="68"/>
      <c r="L34" s="348"/>
      <c r="M34" s="345"/>
    </row>
    <row r="35" spans="2:13" ht="75" x14ac:dyDescent="0.25">
      <c r="B35" s="69"/>
      <c r="C35" s="48"/>
      <c r="D35" s="48"/>
      <c r="E35" s="22" t="s">
        <v>786</v>
      </c>
      <c r="F35" s="267">
        <f>802500000/556.89</f>
        <v>1441038.6252222164</v>
      </c>
      <c r="G35" s="268" t="s">
        <v>755</v>
      </c>
      <c r="H35" s="70"/>
      <c r="I35" s="68"/>
      <c r="L35" s="348"/>
      <c r="M35" s="345"/>
    </row>
    <row r="36" spans="2:13" ht="81.599999999999994" customHeight="1" x14ac:dyDescent="0.25">
      <c r="B36" s="69"/>
      <c r="C36" s="48"/>
      <c r="D36" s="48"/>
      <c r="E36" s="338" t="s">
        <v>753</v>
      </c>
      <c r="F36" s="329">
        <f>F37+F38+F39</f>
        <v>1002242.2259333082</v>
      </c>
      <c r="G36" s="330"/>
      <c r="H36" s="70"/>
      <c r="I36" s="68"/>
      <c r="L36" s="348"/>
      <c r="M36" s="346"/>
    </row>
    <row r="37" spans="2:13" ht="90" x14ac:dyDescent="0.25">
      <c r="B37" s="69"/>
      <c r="C37" s="48"/>
      <c r="D37" s="48"/>
      <c r="E37" s="22" t="s">
        <v>665</v>
      </c>
      <c r="F37" s="267">
        <f>358106330.8/556.89</f>
        <v>643046.79703352554</v>
      </c>
      <c r="G37" s="268" t="s">
        <v>755</v>
      </c>
      <c r="H37" s="70"/>
      <c r="I37" s="68"/>
      <c r="L37" s="348"/>
    </row>
    <row r="38" spans="2:13" ht="75" x14ac:dyDescent="0.25">
      <c r="B38" s="69"/>
      <c r="C38" s="48"/>
      <c r="D38" s="48"/>
      <c r="E38" s="22" t="s">
        <v>666</v>
      </c>
      <c r="F38" s="267">
        <f>178060530.8/556.89</f>
        <v>319740.93770762632</v>
      </c>
      <c r="G38" s="268" t="s">
        <v>755</v>
      </c>
      <c r="H38" s="70"/>
      <c r="I38" s="68"/>
      <c r="L38" s="348"/>
    </row>
    <row r="39" spans="2:13" ht="136.15" customHeight="1" x14ac:dyDescent="0.25">
      <c r="B39" s="69"/>
      <c r="C39" s="48"/>
      <c r="D39" s="48"/>
      <c r="E39" s="22" t="s">
        <v>667</v>
      </c>
      <c r="F39" s="267">
        <f>21971811.6/556.89</f>
        <v>39454.491192156442</v>
      </c>
      <c r="G39" s="131" t="s">
        <v>755</v>
      </c>
      <c r="H39" s="70"/>
      <c r="I39" s="68"/>
      <c r="L39" s="348"/>
    </row>
    <row r="40" spans="2:13" ht="86.45" customHeight="1" x14ac:dyDescent="0.25">
      <c r="B40" s="69"/>
      <c r="C40" s="48"/>
      <c r="D40" s="48"/>
      <c r="E40" s="338" t="s">
        <v>754</v>
      </c>
      <c r="F40" s="329">
        <f>F41+F42</f>
        <v>109572.56837077341</v>
      </c>
      <c r="G40" s="330"/>
      <c r="H40" s="70"/>
      <c r="I40" s="68"/>
      <c r="L40" s="348"/>
    </row>
    <row r="41" spans="2:13" ht="75" x14ac:dyDescent="0.25">
      <c r="B41" s="69"/>
      <c r="C41" s="48"/>
      <c r="D41" s="48"/>
      <c r="E41" s="22" t="s">
        <v>668</v>
      </c>
      <c r="F41" s="267">
        <f>46919867.6/556.89</f>
        <v>84253.385049112039</v>
      </c>
      <c r="G41" s="268" t="s">
        <v>837</v>
      </c>
      <c r="H41" s="70"/>
      <c r="I41" s="68"/>
      <c r="L41" s="348"/>
    </row>
    <row r="42" spans="2:13" ht="45" x14ac:dyDescent="0.25">
      <c r="B42" s="69"/>
      <c r="C42" s="48"/>
      <c r="D42" s="48"/>
      <c r="E42" s="22" t="s">
        <v>669</v>
      </c>
      <c r="F42" s="267">
        <f>14100000/556.89</f>
        <v>25319.18332166137</v>
      </c>
      <c r="G42" s="268" t="s">
        <v>755</v>
      </c>
      <c r="H42" s="70"/>
      <c r="I42" s="68"/>
    </row>
    <row r="43" spans="2:13" ht="60" x14ac:dyDescent="0.25">
      <c r="B43" s="69"/>
      <c r="C43" s="48"/>
      <c r="D43" s="48"/>
      <c r="E43" s="22" t="s">
        <v>670</v>
      </c>
      <c r="F43" s="267">
        <f>101838304.8/556.89</f>
        <v>182869.6956310941</v>
      </c>
      <c r="G43" s="268" t="s">
        <v>755</v>
      </c>
      <c r="H43" s="70"/>
      <c r="I43" s="68"/>
    </row>
    <row r="44" spans="2:13" ht="15.75" thickBot="1" x14ac:dyDescent="0.3">
      <c r="B44" s="69"/>
      <c r="C44" s="48"/>
      <c r="D44" s="48"/>
      <c r="E44" s="331" t="s">
        <v>671</v>
      </c>
      <c r="F44" s="332">
        <f>159980422.4/556.89</f>
        <v>287274.72642712208</v>
      </c>
      <c r="G44" s="330"/>
      <c r="H44" s="70"/>
      <c r="I44" s="68"/>
    </row>
    <row r="45" spans="2:13" ht="15.75" thickBot="1" x14ac:dyDescent="0.3">
      <c r="B45" s="69"/>
      <c r="C45" s="48"/>
      <c r="D45" s="48"/>
      <c r="E45" s="147" t="s">
        <v>283</v>
      </c>
      <c r="F45" s="265">
        <f>F33+F36+F40+F44</f>
        <v>3322090.4724451872</v>
      </c>
      <c r="G45" s="146"/>
      <c r="H45" s="70"/>
      <c r="I45" s="68"/>
      <c r="K45" s="355"/>
    </row>
    <row r="46" spans="2:13" x14ac:dyDescent="0.25">
      <c r="B46" s="69"/>
      <c r="C46" s="48"/>
      <c r="D46" s="48"/>
      <c r="E46" s="70"/>
      <c r="F46" s="70"/>
      <c r="G46" s="70"/>
      <c r="H46" s="70"/>
      <c r="I46" s="68"/>
    </row>
    <row r="47" spans="2:13" ht="34.5" customHeight="1" thickBot="1" x14ac:dyDescent="0.3">
      <c r="B47" s="69"/>
      <c r="C47" s="373" t="s">
        <v>291</v>
      </c>
      <c r="D47" s="373"/>
      <c r="E47" s="373"/>
      <c r="F47" s="373"/>
      <c r="G47" s="152"/>
      <c r="H47" s="70"/>
      <c r="I47" s="68"/>
    </row>
    <row r="48" spans="2:13" ht="63.75" customHeight="1" thickBot="1" x14ac:dyDescent="0.3">
      <c r="B48" s="69"/>
      <c r="C48" s="373" t="s">
        <v>215</v>
      </c>
      <c r="D48" s="373"/>
      <c r="E48" s="385" t="s">
        <v>750</v>
      </c>
      <c r="F48" s="386"/>
      <c r="G48" s="70"/>
      <c r="H48" s="70"/>
      <c r="I48" s="68"/>
    </row>
    <row r="49" spans="2:9" ht="15.75" thickBot="1" x14ac:dyDescent="0.3">
      <c r="B49" s="69"/>
      <c r="C49" s="391"/>
      <c r="D49" s="391"/>
      <c r="E49" s="391"/>
      <c r="F49" s="391"/>
      <c r="G49" s="70"/>
      <c r="H49" s="70"/>
      <c r="I49" s="68"/>
    </row>
    <row r="50" spans="2:9" ht="59.25" customHeight="1" thickBot="1" x14ac:dyDescent="0.3">
      <c r="B50" s="69"/>
      <c r="C50" s="373" t="s">
        <v>216</v>
      </c>
      <c r="D50" s="373"/>
      <c r="E50" s="389"/>
      <c r="F50" s="390"/>
      <c r="G50" s="70"/>
      <c r="H50" s="70"/>
      <c r="I50" s="68"/>
    </row>
    <row r="51" spans="2:9" ht="100.15" customHeight="1" thickBot="1" x14ac:dyDescent="0.3">
      <c r="B51" s="69"/>
      <c r="C51" s="373" t="s">
        <v>217</v>
      </c>
      <c r="D51" s="373"/>
      <c r="E51" s="387" t="s">
        <v>787</v>
      </c>
      <c r="F51" s="388"/>
      <c r="G51" s="70"/>
      <c r="H51" s="70"/>
      <c r="I51" s="68"/>
    </row>
    <row r="52" spans="2:9" x14ac:dyDescent="0.25">
      <c r="B52" s="69"/>
      <c r="C52" s="48"/>
      <c r="D52" s="48"/>
      <c r="E52" s="70"/>
      <c r="F52" s="70"/>
      <c r="G52" s="70"/>
      <c r="H52" s="70"/>
      <c r="I52" s="68"/>
    </row>
    <row r="53" spans="2:9" ht="15.75" thickBot="1" x14ac:dyDescent="0.3">
      <c r="B53" s="71"/>
      <c r="C53" s="363"/>
      <c r="D53" s="363"/>
      <c r="E53" s="72"/>
      <c r="F53" s="53"/>
      <c r="G53" s="53"/>
      <c r="H53" s="53"/>
      <c r="I53" s="73"/>
    </row>
    <row r="54" spans="2:9" s="24" customFormat="1" ht="65.099999999999994" customHeight="1" x14ac:dyDescent="0.25">
      <c r="B54" s="23"/>
      <c r="C54" s="364"/>
      <c r="D54" s="364"/>
      <c r="E54" s="365"/>
      <c r="F54" s="365"/>
      <c r="G54" s="12"/>
      <c r="H54" s="12"/>
    </row>
    <row r="55" spans="2:9" ht="59.25" customHeight="1" x14ac:dyDescent="0.25">
      <c r="B55" s="23"/>
      <c r="C55" s="25"/>
      <c r="D55" s="25"/>
      <c r="E55" s="21"/>
      <c r="F55" s="21"/>
      <c r="G55" s="12"/>
      <c r="H55" s="12"/>
    </row>
    <row r="56" spans="2:9" ht="50.1" customHeight="1" x14ac:dyDescent="0.25">
      <c r="B56" s="23"/>
      <c r="C56" s="366"/>
      <c r="D56" s="366"/>
      <c r="E56" s="368"/>
      <c r="F56" s="368"/>
      <c r="G56" s="12"/>
      <c r="H56" s="12"/>
    </row>
    <row r="57" spans="2:9" ht="100.15" customHeight="1" x14ac:dyDescent="0.25">
      <c r="B57" s="23"/>
      <c r="C57" s="366"/>
      <c r="D57" s="366"/>
      <c r="E57" s="367"/>
      <c r="F57" s="367"/>
      <c r="G57" s="12"/>
      <c r="H57" s="12"/>
    </row>
    <row r="58" spans="2:9" x14ac:dyDescent="0.25">
      <c r="B58" s="23"/>
      <c r="C58" s="23"/>
      <c r="D58" s="23"/>
      <c r="E58" s="12"/>
      <c r="F58" s="12"/>
      <c r="G58" s="12"/>
      <c r="H58" s="12"/>
    </row>
    <row r="59" spans="2:9" x14ac:dyDescent="0.25">
      <c r="B59" s="23"/>
      <c r="C59" s="364"/>
      <c r="D59" s="364"/>
      <c r="E59" s="12"/>
      <c r="F59" s="12"/>
      <c r="G59" s="12"/>
      <c r="H59" s="12"/>
    </row>
    <row r="60" spans="2:9" ht="50.1" customHeight="1" x14ac:dyDescent="0.25">
      <c r="B60" s="23"/>
      <c r="C60" s="364"/>
      <c r="D60" s="364"/>
      <c r="E60" s="367"/>
      <c r="F60" s="367"/>
      <c r="G60" s="12"/>
      <c r="H60" s="12"/>
    </row>
    <row r="61" spans="2:9" ht="100.15" customHeight="1" x14ac:dyDescent="0.25">
      <c r="B61" s="23"/>
      <c r="C61" s="366"/>
      <c r="D61" s="366"/>
      <c r="E61" s="367"/>
      <c r="F61" s="367"/>
      <c r="G61" s="12"/>
      <c r="H61" s="12"/>
    </row>
    <row r="62" spans="2:9" x14ac:dyDescent="0.25">
      <c r="B62" s="23"/>
      <c r="C62" s="26"/>
      <c r="D62" s="23"/>
      <c r="E62" s="336"/>
      <c r="F62" s="12"/>
      <c r="G62" s="12"/>
      <c r="H62" s="12"/>
    </row>
    <row r="63" spans="2:9" x14ac:dyDescent="0.25">
      <c r="B63" s="23"/>
      <c r="C63" s="26"/>
      <c r="D63" s="26"/>
      <c r="E63" s="336"/>
      <c r="F63" s="336"/>
      <c r="G63" s="336"/>
      <c r="H63" s="336"/>
    </row>
  </sheetData>
  <mergeCells count="36">
    <mergeCell ref="C47:F47"/>
    <mergeCell ref="C48:D48"/>
    <mergeCell ref="E48:F48"/>
    <mergeCell ref="C51:D51"/>
    <mergeCell ref="C50:D50"/>
    <mergeCell ref="E51:F51"/>
    <mergeCell ref="E50:F50"/>
    <mergeCell ref="C49:F49"/>
    <mergeCell ref="C3:G3"/>
    <mergeCell ref="C9:D9"/>
    <mergeCell ref="C10:D10"/>
    <mergeCell ref="C31:D31"/>
    <mergeCell ref="C32:D32"/>
    <mergeCell ref="C5:F5"/>
    <mergeCell ref="B4:F4"/>
    <mergeCell ref="C16:D16"/>
    <mergeCell ref="C7:D7"/>
    <mergeCell ref="C15:D15"/>
    <mergeCell ref="C13:F13"/>
    <mergeCell ref="E12:F12"/>
    <mergeCell ref="E9:F9"/>
    <mergeCell ref="E10:F10"/>
    <mergeCell ref="C8:F8"/>
    <mergeCell ref="C12:D12"/>
    <mergeCell ref="C53:D53"/>
    <mergeCell ref="C54:D54"/>
    <mergeCell ref="E54:F54"/>
    <mergeCell ref="C61:D61"/>
    <mergeCell ref="E60:F60"/>
    <mergeCell ref="E61:F61"/>
    <mergeCell ref="E57:F57"/>
    <mergeCell ref="E56:F56"/>
    <mergeCell ref="C56:D56"/>
    <mergeCell ref="C57:D57"/>
    <mergeCell ref="C60:D60"/>
    <mergeCell ref="C59:D59"/>
  </mergeCells>
  <dataValidations count="2">
    <dataValidation type="whole" allowBlank="1" showInputMessage="1" showErrorMessage="1" sqref="E56 E50 E9">
      <formula1>-999999999</formula1>
      <formula2>999999999</formula2>
    </dataValidation>
    <dataValidation type="list" allowBlank="1" showInputMessage="1" showErrorMessage="1" sqref="E60">
      <formula1>$L$66:$L$67</formula1>
    </dataValidation>
  </dataValidations>
  <pageMargins left="0.25" right="0.25" top="0.18" bottom="0.19" header="0.17" footer="0.17"/>
  <pageSetup paperSize="9" scale="26"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3"/>
  <sheetViews>
    <sheetView topLeftCell="A22" zoomScale="90" zoomScaleNormal="90" workbookViewId="0">
      <selection activeCell="C26" sqref="C26:F26"/>
    </sheetView>
  </sheetViews>
  <sheetFormatPr defaultColWidth="8.7109375" defaultRowHeight="15" x14ac:dyDescent="0.25"/>
  <cols>
    <col min="1" max="2" width="1.7109375" customWidth="1"/>
    <col min="3" max="3" width="27.7109375" customWidth="1"/>
    <col min="4" max="4" width="18.28515625" customWidth="1"/>
    <col min="5" max="5" width="22.7109375" customWidth="1"/>
    <col min="6" max="6" width="73.140625" customWidth="1"/>
    <col min="7" max="7" width="6.85546875" customWidth="1"/>
    <col min="8" max="8" width="1.42578125" customWidth="1"/>
  </cols>
  <sheetData>
    <row r="1" spans="2:7" ht="15.75" thickBot="1" x14ac:dyDescent="0.3"/>
    <row r="2" spans="2:7" ht="15.75" thickBot="1" x14ac:dyDescent="0.3">
      <c r="B2" s="87"/>
      <c r="C2" s="88"/>
      <c r="D2" s="88"/>
      <c r="E2" s="88"/>
      <c r="F2" s="88"/>
      <c r="G2" s="89"/>
    </row>
    <row r="3" spans="2:7" ht="21" thickBot="1" x14ac:dyDescent="0.35">
      <c r="B3" s="90"/>
      <c r="C3" s="369" t="s">
        <v>221</v>
      </c>
      <c r="D3" s="370"/>
      <c r="E3" s="370"/>
      <c r="F3" s="371"/>
      <c r="G3" s="55"/>
    </row>
    <row r="4" spans="2:7" x14ac:dyDescent="0.25">
      <c r="B4" s="394"/>
      <c r="C4" s="395"/>
      <c r="D4" s="395"/>
      <c r="E4" s="395"/>
      <c r="F4" s="395"/>
      <c r="G4" s="55"/>
    </row>
    <row r="5" spans="2:7" x14ac:dyDescent="0.25">
      <c r="B5" s="56"/>
      <c r="C5" s="407"/>
      <c r="D5" s="407"/>
      <c r="E5" s="407"/>
      <c r="F5" s="407"/>
      <c r="G5" s="55"/>
    </row>
    <row r="6" spans="2:7" x14ac:dyDescent="0.25">
      <c r="B6" s="56"/>
      <c r="C6" s="57"/>
      <c r="D6" s="58"/>
      <c r="E6" s="57"/>
      <c r="F6" s="58"/>
      <c r="G6" s="55"/>
    </row>
    <row r="7" spans="2:7" x14ac:dyDescent="0.25">
      <c r="B7" s="56"/>
      <c r="C7" s="393" t="s">
        <v>232</v>
      </c>
      <c r="D7" s="393"/>
      <c r="E7" s="59"/>
      <c r="F7" s="58"/>
      <c r="G7" s="55"/>
    </row>
    <row r="8" spans="2:7" ht="15.75" thickBot="1" x14ac:dyDescent="0.3">
      <c r="B8" s="56"/>
      <c r="C8" s="408" t="s">
        <v>298</v>
      </c>
      <c r="D8" s="408"/>
      <c r="E8" s="408"/>
      <c r="F8" s="408"/>
      <c r="G8" s="55"/>
    </row>
    <row r="9" spans="2:7" ht="15.75" thickBot="1" x14ac:dyDescent="0.3">
      <c r="B9" s="56"/>
      <c r="C9" s="31" t="s">
        <v>234</v>
      </c>
      <c r="D9" s="32" t="s">
        <v>233</v>
      </c>
      <c r="E9" s="401" t="s">
        <v>274</v>
      </c>
      <c r="F9" s="402"/>
      <c r="G9" s="55"/>
    </row>
    <row r="10" spans="2:7" ht="129.94999999999999" customHeight="1" x14ac:dyDescent="0.25">
      <c r="B10" s="56"/>
      <c r="C10" s="271" t="s">
        <v>673</v>
      </c>
      <c r="D10" s="272" t="s">
        <v>674</v>
      </c>
      <c r="E10" s="403" t="s">
        <v>838</v>
      </c>
      <c r="F10" s="404"/>
      <c r="G10" s="55"/>
    </row>
    <row r="11" spans="2:7" ht="83.45" customHeight="1" x14ac:dyDescent="0.25">
      <c r="B11" s="56"/>
      <c r="C11" s="271" t="s">
        <v>781</v>
      </c>
      <c r="D11" s="271" t="s">
        <v>675</v>
      </c>
      <c r="E11" s="399" t="s">
        <v>788</v>
      </c>
      <c r="F11" s="400"/>
      <c r="G11" s="55"/>
    </row>
    <row r="12" spans="2:7" ht="73.5" customHeight="1" x14ac:dyDescent="0.25">
      <c r="B12" s="56"/>
      <c r="C12" s="271" t="s">
        <v>780</v>
      </c>
      <c r="D12" s="271" t="s">
        <v>676</v>
      </c>
      <c r="E12" s="399" t="s">
        <v>839</v>
      </c>
      <c r="F12" s="400"/>
      <c r="G12" s="55"/>
    </row>
    <row r="13" spans="2:7" ht="49.15" customHeight="1" x14ac:dyDescent="0.25">
      <c r="B13" s="56"/>
      <c r="C13" s="271" t="s">
        <v>789</v>
      </c>
      <c r="D13" s="271" t="s">
        <v>676</v>
      </c>
      <c r="E13" s="399" t="s">
        <v>790</v>
      </c>
      <c r="F13" s="400"/>
      <c r="G13" s="55"/>
    </row>
    <row r="14" spans="2:7" ht="60" customHeight="1" x14ac:dyDescent="0.25">
      <c r="B14" s="56"/>
      <c r="C14" s="271" t="s">
        <v>782</v>
      </c>
      <c r="D14" s="271" t="s">
        <v>676</v>
      </c>
      <c r="E14" s="399" t="s">
        <v>791</v>
      </c>
      <c r="F14" s="400"/>
      <c r="G14" s="55"/>
    </row>
    <row r="15" spans="2:7" ht="100.5" customHeight="1" x14ac:dyDescent="0.25">
      <c r="B15" s="56"/>
      <c r="C15" s="271" t="s">
        <v>677</v>
      </c>
      <c r="D15" s="271" t="s">
        <v>675</v>
      </c>
      <c r="E15" s="399" t="s">
        <v>840</v>
      </c>
      <c r="F15" s="400"/>
      <c r="G15" s="55"/>
    </row>
    <row r="16" spans="2:7" x14ac:dyDescent="0.25">
      <c r="B16" s="56"/>
      <c r="C16" s="58"/>
      <c r="D16" s="58"/>
      <c r="E16" s="58"/>
      <c r="F16" s="58"/>
      <c r="G16" s="55"/>
    </row>
    <row r="17" spans="2:7" x14ac:dyDescent="0.25">
      <c r="B17" s="56"/>
      <c r="C17" s="397" t="s">
        <v>257</v>
      </c>
      <c r="D17" s="397"/>
      <c r="E17" s="397"/>
      <c r="F17" s="397"/>
      <c r="G17" s="55"/>
    </row>
    <row r="18" spans="2:7" ht="15.75" thickBot="1" x14ac:dyDescent="0.3">
      <c r="B18" s="56"/>
      <c r="C18" s="398" t="s">
        <v>272</v>
      </c>
      <c r="D18" s="398"/>
      <c r="E18" s="398"/>
      <c r="F18" s="398"/>
      <c r="G18" s="55"/>
    </row>
    <row r="19" spans="2:7" ht="15.75" thickBot="1" x14ac:dyDescent="0.3">
      <c r="B19" s="56"/>
      <c r="C19" s="31" t="s">
        <v>234</v>
      </c>
      <c r="D19" s="32" t="s">
        <v>233</v>
      </c>
      <c r="E19" s="401" t="s">
        <v>274</v>
      </c>
      <c r="F19" s="402"/>
      <c r="G19" s="55"/>
    </row>
    <row r="20" spans="2:7" ht="225.75" customHeight="1" x14ac:dyDescent="0.25">
      <c r="B20" s="56"/>
      <c r="C20" s="33" t="s">
        <v>779</v>
      </c>
      <c r="D20" s="33" t="s">
        <v>674</v>
      </c>
      <c r="E20" s="403" t="s">
        <v>841</v>
      </c>
      <c r="F20" s="404"/>
      <c r="G20" s="55"/>
    </row>
    <row r="21" spans="2:7" ht="96" customHeight="1" x14ac:dyDescent="0.25">
      <c r="B21" s="56"/>
      <c r="C21" s="312" t="s">
        <v>783</v>
      </c>
      <c r="D21" s="33" t="s">
        <v>674</v>
      </c>
      <c r="E21" s="405" t="s">
        <v>792</v>
      </c>
      <c r="F21" s="406"/>
      <c r="G21" s="55"/>
    </row>
    <row r="22" spans="2:7" x14ac:dyDescent="0.25">
      <c r="B22" s="56"/>
      <c r="C22" s="58"/>
      <c r="D22" s="58"/>
      <c r="E22" s="58"/>
      <c r="F22" s="58"/>
      <c r="G22" s="55"/>
    </row>
    <row r="23" spans="2:7" x14ac:dyDescent="0.25">
      <c r="B23" s="56"/>
      <c r="C23" s="58"/>
      <c r="D23" s="58"/>
      <c r="E23" s="58"/>
      <c r="F23" s="58"/>
      <c r="G23" s="55"/>
    </row>
    <row r="24" spans="2:7" ht="31.5" customHeight="1" x14ac:dyDescent="0.25">
      <c r="B24" s="56"/>
      <c r="C24" s="396" t="s">
        <v>256</v>
      </c>
      <c r="D24" s="396"/>
      <c r="E24" s="396"/>
      <c r="F24" s="396"/>
      <c r="G24" s="55"/>
    </row>
    <row r="25" spans="2:7" ht="15.75" thickBot="1" x14ac:dyDescent="0.3">
      <c r="B25" s="56"/>
      <c r="C25" s="408" t="s">
        <v>275</v>
      </c>
      <c r="D25" s="408"/>
      <c r="E25" s="417"/>
      <c r="F25" s="417"/>
      <c r="G25" s="55"/>
    </row>
    <row r="26" spans="2:7" ht="111" customHeight="1" thickBot="1" x14ac:dyDescent="0.3">
      <c r="B26" s="56"/>
      <c r="C26" s="414" t="s">
        <v>793</v>
      </c>
      <c r="D26" s="415"/>
      <c r="E26" s="415"/>
      <c r="F26" s="416"/>
      <c r="G26" s="55"/>
    </row>
    <row r="27" spans="2:7" x14ac:dyDescent="0.25">
      <c r="B27" s="56"/>
      <c r="C27" s="58"/>
      <c r="D27" s="58"/>
      <c r="E27" s="58"/>
      <c r="F27" s="58"/>
      <c r="G27" s="55"/>
    </row>
    <row r="28" spans="2:7" x14ac:dyDescent="0.25">
      <c r="B28" s="56"/>
      <c r="C28" s="58"/>
      <c r="D28" s="58"/>
      <c r="E28" s="58"/>
      <c r="F28" s="58"/>
      <c r="G28" s="55"/>
    </row>
    <row r="29" spans="2:7" x14ac:dyDescent="0.25">
      <c r="B29" s="56"/>
      <c r="C29" s="58"/>
      <c r="D29" s="58"/>
      <c r="E29" s="58"/>
      <c r="F29" s="58"/>
      <c r="G29" s="55"/>
    </row>
    <row r="30" spans="2:7" ht="15.75" thickBot="1" x14ac:dyDescent="0.3">
      <c r="B30" s="60"/>
      <c r="C30" s="61"/>
      <c r="D30" s="61"/>
      <c r="E30" s="61"/>
      <c r="F30" s="61"/>
      <c r="G30" s="62"/>
    </row>
    <row r="31" spans="2:7" x14ac:dyDescent="0.25">
      <c r="B31" s="8"/>
      <c r="C31" s="8"/>
      <c r="D31" s="8"/>
      <c r="E31" s="8"/>
      <c r="F31" s="8"/>
      <c r="G31" s="8"/>
    </row>
    <row r="32" spans="2:7" x14ac:dyDescent="0.25">
      <c r="B32" s="8"/>
      <c r="C32" s="8"/>
      <c r="D32" s="8"/>
      <c r="E32" s="8"/>
      <c r="F32" s="8"/>
      <c r="G32" s="8"/>
    </row>
    <row r="33" spans="2:7" x14ac:dyDescent="0.25">
      <c r="B33" s="8"/>
      <c r="C33" s="8"/>
      <c r="D33" s="8"/>
      <c r="E33" s="8"/>
      <c r="F33" s="8"/>
      <c r="G33" s="8"/>
    </row>
    <row r="34" spans="2:7" x14ac:dyDescent="0.25">
      <c r="B34" s="8"/>
      <c r="C34" s="8"/>
      <c r="D34" s="8"/>
      <c r="E34" s="8"/>
      <c r="F34" s="8"/>
      <c r="G34" s="8"/>
    </row>
    <row r="35" spans="2:7" x14ac:dyDescent="0.25">
      <c r="B35" s="8"/>
      <c r="C35" s="8"/>
      <c r="D35" s="8"/>
      <c r="E35" s="8"/>
      <c r="F35" s="8"/>
      <c r="G35" s="8"/>
    </row>
    <row r="36" spans="2:7" x14ac:dyDescent="0.25">
      <c r="B36" s="8"/>
      <c r="C36" s="8"/>
      <c r="D36" s="8"/>
      <c r="E36" s="8"/>
      <c r="F36" s="8"/>
      <c r="G36" s="8"/>
    </row>
    <row r="37" spans="2:7" x14ac:dyDescent="0.25">
      <c r="B37" s="8"/>
      <c r="C37" s="409"/>
      <c r="D37" s="409"/>
      <c r="E37" s="7"/>
      <c r="F37" s="8"/>
      <c r="G37" s="8"/>
    </row>
    <row r="38" spans="2:7" x14ac:dyDescent="0.25">
      <c r="B38" s="8"/>
      <c r="C38" s="409"/>
      <c r="D38" s="409"/>
      <c r="E38" s="7"/>
      <c r="F38" s="8"/>
      <c r="G38" s="8"/>
    </row>
    <row r="39" spans="2:7" x14ac:dyDescent="0.25">
      <c r="B39" s="8"/>
      <c r="C39" s="418"/>
      <c r="D39" s="418"/>
      <c r="E39" s="418"/>
      <c r="F39" s="418"/>
      <c r="G39" s="8"/>
    </row>
    <row r="40" spans="2:7" x14ac:dyDescent="0.25">
      <c r="B40" s="8"/>
      <c r="C40" s="412"/>
      <c r="D40" s="412"/>
      <c r="E40" s="413"/>
      <c r="F40" s="413"/>
      <c r="G40" s="8"/>
    </row>
    <row r="41" spans="2:7" x14ac:dyDescent="0.25">
      <c r="B41" s="8"/>
      <c r="C41" s="412"/>
      <c r="D41" s="412"/>
      <c r="E41" s="410"/>
      <c r="F41" s="410"/>
      <c r="G41" s="8"/>
    </row>
    <row r="42" spans="2:7" x14ac:dyDescent="0.25">
      <c r="B42" s="8"/>
      <c r="C42" s="8"/>
      <c r="D42" s="8"/>
      <c r="E42" s="8"/>
      <c r="F42" s="8"/>
      <c r="G42" s="8"/>
    </row>
    <row r="43" spans="2:7" x14ac:dyDescent="0.25">
      <c r="B43" s="8"/>
      <c r="C43" s="409"/>
      <c r="D43" s="409"/>
      <c r="E43" s="7"/>
      <c r="F43" s="8"/>
      <c r="G43" s="8"/>
    </row>
    <row r="44" spans="2:7" x14ac:dyDescent="0.25">
      <c r="B44" s="8"/>
      <c r="C44" s="409"/>
      <c r="D44" s="409"/>
      <c r="E44" s="411"/>
      <c r="F44" s="411"/>
      <c r="G44" s="8"/>
    </row>
    <row r="45" spans="2:7" x14ac:dyDescent="0.25">
      <c r="B45" s="8"/>
      <c r="C45" s="7"/>
      <c r="D45" s="7"/>
      <c r="E45" s="7"/>
      <c r="F45" s="7"/>
      <c r="G45" s="8"/>
    </row>
    <row r="46" spans="2:7" x14ac:dyDescent="0.25">
      <c r="B46" s="8"/>
      <c r="C46" s="412"/>
      <c r="D46" s="412"/>
      <c r="E46" s="413"/>
      <c r="F46" s="413"/>
      <c r="G46" s="8"/>
    </row>
    <row r="47" spans="2:7" x14ac:dyDescent="0.25">
      <c r="B47" s="8"/>
      <c r="C47" s="412"/>
      <c r="D47" s="412"/>
      <c r="E47" s="410"/>
      <c r="F47" s="410"/>
      <c r="G47" s="8"/>
    </row>
    <row r="48" spans="2:7" x14ac:dyDescent="0.25">
      <c r="B48" s="8"/>
      <c r="C48" s="8"/>
      <c r="D48" s="8"/>
      <c r="E48" s="8"/>
      <c r="F48" s="8"/>
      <c r="G48" s="8"/>
    </row>
    <row r="49" spans="2:7" x14ac:dyDescent="0.25">
      <c r="B49" s="8"/>
      <c r="C49" s="409"/>
      <c r="D49" s="409"/>
      <c r="E49" s="8"/>
      <c r="F49" s="8"/>
      <c r="G49" s="8"/>
    </row>
    <row r="50" spans="2:7" x14ac:dyDescent="0.25">
      <c r="B50" s="8"/>
      <c r="C50" s="409"/>
      <c r="D50" s="409"/>
      <c r="E50" s="410"/>
      <c r="F50" s="410"/>
      <c r="G50" s="8"/>
    </row>
    <row r="51" spans="2:7" x14ac:dyDescent="0.25">
      <c r="B51" s="8"/>
      <c r="C51" s="412"/>
      <c r="D51" s="412"/>
      <c r="E51" s="410"/>
      <c r="F51" s="410"/>
      <c r="G51" s="8"/>
    </row>
    <row r="52" spans="2:7" x14ac:dyDescent="0.25">
      <c r="B52" s="8"/>
      <c r="C52" s="9"/>
      <c r="D52" s="8"/>
      <c r="E52" s="9"/>
      <c r="F52" s="8"/>
      <c r="G52" s="8"/>
    </row>
    <row r="53" spans="2:7" x14ac:dyDescent="0.25">
      <c r="B53" s="8"/>
      <c r="C53" s="9"/>
      <c r="D53" s="9"/>
      <c r="E53" s="9"/>
      <c r="F53" s="9"/>
      <c r="G53" s="10"/>
    </row>
  </sheetData>
  <mergeCells count="40">
    <mergeCell ref="C41:D41"/>
    <mergeCell ref="E25:F25"/>
    <mergeCell ref="C51:D51"/>
    <mergeCell ref="E51:F51"/>
    <mergeCell ref="C47:D47"/>
    <mergeCell ref="E47:F47"/>
    <mergeCell ref="C37:D37"/>
    <mergeCell ref="C38:D38"/>
    <mergeCell ref="E41:F41"/>
    <mergeCell ref="C43:D43"/>
    <mergeCell ref="C39:F39"/>
    <mergeCell ref="C40:D40"/>
    <mergeCell ref="E13:F13"/>
    <mergeCell ref="E14:F14"/>
    <mergeCell ref="C3:F3"/>
    <mergeCell ref="C49:D49"/>
    <mergeCell ref="C50:D50"/>
    <mergeCell ref="E50:F50"/>
    <mergeCell ref="C44:D44"/>
    <mergeCell ref="E44:F44"/>
    <mergeCell ref="C46:D46"/>
    <mergeCell ref="E46:F46"/>
    <mergeCell ref="C26:F26"/>
    <mergeCell ref="C25:D25"/>
    <mergeCell ref="E10:F10"/>
    <mergeCell ref="E11:F11"/>
    <mergeCell ref="E12:F12"/>
    <mergeCell ref="E40:F40"/>
    <mergeCell ref="B4:F4"/>
    <mergeCell ref="C5:F5"/>
    <mergeCell ref="C7:D7"/>
    <mergeCell ref="C8:F8"/>
    <mergeCell ref="E9:F9"/>
    <mergeCell ref="C24:F24"/>
    <mergeCell ref="C17:F17"/>
    <mergeCell ref="C18:F18"/>
    <mergeCell ref="E15:F15"/>
    <mergeCell ref="E19:F19"/>
    <mergeCell ref="E20:F20"/>
    <mergeCell ref="E21:F21"/>
  </mergeCells>
  <dataValidations count="2">
    <dataValidation type="whole" allowBlank="1" showInputMessage="1" showErrorMessage="1" sqref="E46 E40">
      <formula1>-999999999</formula1>
      <formula2>999999999</formula2>
    </dataValidation>
    <dataValidation type="list" allowBlank="1" showInputMessage="1" showErrorMessage="1" sqref="E50">
      <formula1>$K$57:$K$58</formula1>
    </dataValidation>
  </dataValidations>
  <pageMargins left="0.25" right="0.25" top="0.17" bottom="0.17" header="0.17" footer="0.17"/>
  <pageSetup scale="45"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52"/>
  <sheetViews>
    <sheetView topLeftCell="A28" zoomScale="80" zoomScaleNormal="80" zoomScalePageLayoutView="80" workbookViewId="0">
      <selection activeCell="H30" sqref="H30"/>
    </sheetView>
  </sheetViews>
  <sheetFormatPr defaultColWidth="8.7109375" defaultRowHeight="15" x14ac:dyDescent="0.25"/>
  <cols>
    <col min="1" max="2" width="2.28515625" customWidth="1"/>
    <col min="3" max="3" width="22.42578125" style="11" customWidth="1"/>
    <col min="4" max="4" width="15.42578125" customWidth="1"/>
    <col min="5" max="5" width="25.28515625" customWidth="1"/>
    <col min="6" max="6" width="18.7109375" customWidth="1"/>
    <col min="7" max="7" width="15.28515625" customWidth="1"/>
    <col min="8" max="8" width="60.7109375" customWidth="1"/>
    <col min="9" max="9" width="18" customWidth="1"/>
    <col min="10" max="10" width="2.7109375" customWidth="1"/>
    <col min="11" max="11" width="2" customWidth="1"/>
    <col min="12" max="12" width="40.7109375" customWidth="1"/>
  </cols>
  <sheetData>
    <row r="1" spans="1:52" ht="15.75" thickBot="1" x14ac:dyDescent="0.3">
      <c r="A1" s="18"/>
      <c r="B1" s="18"/>
      <c r="C1" s="17"/>
      <c r="D1" s="18"/>
      <c r="E1" s="18"/>
      <c r="F1" s="18"/>
      <c r="G1" s="18"/>
      <c r="H1" s="97"/>
      <c r="I1" s="97"/>
      <c r="J1" s="18"/>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row>
    <row r="2" spans="1:52" ht="15.75" thickBot="1" x14ac:dyDescent="0.3">
      <c r="A2" s="18"/>
      <c r="B2" s="37"/>
      <c r="C2" s="38"/>
      <c r="D2" s="39"/>
      <c r="E2" s="39"/>
      <c r="F2" s="39"/>
      <c r="G2" s="39"/>
      <c r="H2" s="106"/>
      <c r="I2" s="106"/>
      <c r="J2" s="40"/>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row>
    <row r="3" spans="1:52" ht="21" thickBot="1" x14ac:dyDescent="0.35">
      <c r="A3" s="18"/>
      <c r="B3" s="90"/>
      <c r="C3" s="369" t="s">
        <v>253</v>
      </c>
      <c r="D3" s="370"/>
      <c r="E3" s="370"/>
      <c r="F3" s="370"/>
      <c r="G3" s="370"/>
      <c r="H3" s="370"/>
      <c r="I3" s="371"/>
      <c r="J3" s="92"/>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row>
    <row r="4" spans="1:52" x14ac:dyDescent="0.25">
      <c r="A4" s="18"/>
      <c r="B4" s="41"/>
      <c r="C4" s="470" t="s">
        <v>222</v>
      </c>
      <c r="D4" s="470"/>
      <c r="E4" s="470"/>
      <c r="F4" s="470"/>
      <c r="G4" s="470"/>
      <c r="H4" s="470"/>
      <c r="I4" s="470"/>
      <c r="J4" s="42"/>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row>
    <row r="5" spans="1:52" x14ac:dyDescent="0.25">
      <c r="A5" s="18"/>
      <c r="B5" s="41"/>
      <c r="C5" s="129"/>
      <c r="D5" s="129"/>
      <c r="E5" s="129"/>
      <c r="F5" s="129"/>
      <c r="G5" s="129"/>
      <c r="H5" s="129"/>
      <c r="I5" s="129"/>
      <c r="J5" s="42"/>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row>
    <row r="6" spans="1:52" x14ac:dyDescent="0.25">
      <c r="A6" s="18"/>
      <c r="B6" s="41"/>
      <c r="C6" s="43"/>
      <c r="D6" s="44"/>
      <c r="E6" s="44"/>
      <c r="F6" s="44"/>
      <c r="G6" s="44"/>
      <c r="H6" s="107"/>
      <c r="I6" s="107"/>
      <c r="J6" s="42"/>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row>
    <row r="7" spans="1:52" ht="15.75" thickBot="1" x14ac:dyDescent="0.3">
      <c r="A7" s="18"/>
      <c r="B7" s="41"/>
      <c r="C7" s="43"/>
      <c r="D7" s="423" t="s">
        <v>254</v>
      </c>
      <c r="E7" s="423"/>
      <c r="F7" s="424" t="s">
        <v>258</v>
      </c>
      <c r="G7" s="424"/>
      <c r="H7" s="105" t="s">
        <v>259</v>
      </c>
      <c r="I7" s="105" t="s">
        <v>231</v>
      </c>
      <c r="J7" s="42"/>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row>
    <row r="8" spans="1:52" s="11" customFormat="1" ht="60" x14ac:dyDescent="0.25">
      <c r="A8" s="17"/>
      <c r="B8" s="46"/>
      <c r="C8" s="104" t="s">
        <v>251</v>
      </c>
      <c r="D8" s="427" t="s">
        <v>678</v>
      </c>
      <c r="E8" s="428"/>
      <c r="F8" s="453" t="s">
        <v>843</v>
      </c>
      <c r="G8" s="454"/>
      <c r="H8" s="24" t="s">
        <v>842</v>
      </c>
      <c r="I8" s="273" t="s">
        <v>225</v>
      </c>
      <c r="J8" s="4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row>
    <row r="9" spans="1:52" s="11" customFormat="1" ht="90" x14ac:dyDescent="0.25">
      <c r="A9" s="17"/>
      <c r="B9" s="46"/>
      <c r="C9" s="104"/>
      <c r="D9" s="429"/>
      <c r="E9" s="430"/>
      <c r="F9" s="453" t="s">
        <v>765</v>
      </c>
      <c r="G9" s="454"/>
      <c r="H9" s="273" t="s">
        <v>794</v>
      </c>
      <c r="I9" s="273" t="s">
        <v>226</v>
      </c>
      <c r="J9" s="4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row>
    <row r="10" spans="1:52" s="11" customFormat="1" ht="60" x14ac:dyDescent="0.25">
      <c r="A10" s="17"/>
      <c r="B10" s="46"/>
      <c r="C10" s="104"/>
      <c r="D10" s="431"/>
      <c r="E10" s="432"/>
      <c r="F10" s="453" t="s">
        <v>766</v>
      </c>
      <c r="G10" s="454"/>
      <c r="H10" s="273" t="s">
        <v>795</v>
      </c>
      <c r="I10" s="273" t="str">
        <f>I8</f>
        <v>Highly Satisfactory (HS)</v>
      </c>
      <c r="J10" s="4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row>
    <row r="11" spans="1:52" s="11" customFormat="1" ht="59.1" customHeight="1" x14ac:dyDescent="0.25">
      <c r="B11" s="46"/>
      <c r="C11" s="104"/>
      <c r="D11" s="433" t="s">
        <v>664</v>
      </c>
      <c r="E11" s="434"/>
      <c r="F11" s="453" t="s">
        <v>799</v>
      </c>
      <c r="G11" s="454"/>
      <c r="H11" s="273" t="s">
        <v>796</v>
      </c>
      <c r="I11" s="273" t="s">
        <v>229</v>
      </c>
      <c r="J11" s="4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row>
    <row r="12" spans="1:52" s="11" customFormat="1" ht="90" x14ac:dyDescent="0.25">
      <c r="A12" s="17"/>
      <c r="B12" s="46"/>
      <c r="C12" s="104"/>
      <c r="D12" s="429"/>
      <c r="E12" s="430"/>
      <c r="F12" s="453" t="s">
        <v>798</v>
      </c>
      <c r="G12" s="454"/>
      <c r="H12" s="313" t="s">
        <v>800</v>
      </c>
      <c r="I12" s="273" t="s">
        <v>227</v>
      </c>
      <c r="J12" s="4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row>
    <row r="13" spans="1:52" s="11" customFormat="1" ht="60" x14ac:dyDescent="0.25">
      <c r="A13" s="17"/>
      <c r="B13" s="46"/>
      <c r="C13" s="104"/>
      <c r="D13" s="431"/>
      <c r="E13" s="432"/>
      <c r="F13" s="465" t="s">
        <v>797</v>
      </c>
      <c r="G13" s="466"/>
      <c r="H13" s="313" t="s">
        <v>801</v>
      </c>
      <c r="I13" s="273" t="s">
        <v>723</v>
      </c>
      <c r="J13" s="4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row>
    <row r="14" spans="1:52" s="11" customFormat="1" ht="75" x14ac:dyDescent="0.25">
      <c r="A14" s="17"/>
      <c r="B14" s="46"/>
      <c r="C14" s="104"/>
      <c r="D14" s="433" t="s">
        <v>665</v>
      </c>
      <c r="E14" s="434"/>
      <c r="F14" s="464" t="s">
        <v>802</v>
      </c>
      <c r="G14" s="464"/>
      <c r="H14" s="294" t="s">
        <v>803</v>
      </c>
      <c r="I14" s="273" t="s">
        <v>225</v>
      </c>
      <c r="J14" s="4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row>
    <row r="15" spans="1:52" s="11" customFormat="1" ht="120" x14ac:dyDescent="0.25">
      <c r="A15" s="17"/>
      <c r="B15" s="46"/>
      <c r="C15" s="104"/>
      <c r="D15" s="429"/>
      <c r="E15" s="430"/>
      <c r="F15" s="468" t="s">
        <v>844</v>
      </c>
      <c r="G15" s="469"/>
      <c r="H15" s="294" t="s">
        <v>845</v>
      </c>
      <c r="I15" s="273" t="s">
        <v>225</v>
      </c>
      <c r="J15" s="4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row>
    <row r="16" spans="1:52" s="11" customFormat="1" ht="75" x14ac:dyDescent="0.25">
      <c r="A16" s="17"/>
      <c r="B16" s="46"/>
      <c r="C16" s="104"/>
      <c r="D16" s="431"/>
      <c r="E16" s="432"/>
      <c r="F16" s="468" t="s">
        <v>805</v>
      </c>
      <c r="G16" s="469"/>
      <c r="H16" s="294" t="s">
        <v>806</v>
      </c>
      <c r="I16" s="273" t="str">
        <f>I14</f>
        <v>Highly Satisfactory (HS)</v>
      </c>
      <c r="J16" s="4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row>
    <row r="17" spans="1:52" s="11" customFormat="1" ht="60" x14ac:dyDescent="0.25">
      <c r="A17" s="17"/>
      <c r="B17" s="46"/>
      <c r="C17" s="104"/>
      <c r="D17" s="433" t="s">
        <v>666</v>
      </c>
      <c r="E17" s="434"/>
      <c r="F17" s="468" t="s">
        <v>804</v>
      </c>
      <c r="G17" s="469"/>
      <c r="H17" s="294" t="s">
        <v>846</v>
      </c>
      <c r="I17" s="273" t="s">
        <v>225</v>
      </c>
      <c r="J17" s="4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row>
    <row r="18" spans="1:52" s="11" customFormat="1" ht="75" x14ac:dyDescent="0.25">
      <c r="A18" s="17"/>
      <c r="B18" s="46"/>
      <c r="C18" s="104"/>
      <c r="D18" s="429"/>
      <c r="E18" s="430"/>
      <c r="F18" s="453" t="s">
        <v>807</v>
      </c>
      <c r="G18" s="454"/>
      <c r="H18" s="273" t="s">
        <v>808</v>
      </c>
      <c r="I18" s="273" t="str">
        <f>I17</f>
        <v>Highly Satisfactory (HS)</v>
      </c>
      <c r="J18" s="4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row>
    <row r="19" spans="1:52" s="11" customFormat="1" ht="50.1" customHeight="1" x14ac:dyDescent="0.25">
      <c r="A19" s="17"/>
      <c r="B19" s="46"/>
      <c r="C19" s="104"/>
      <c r="D19" s="429"/>
      <c r="E19" s="430"/>
      <c r="F19" s="453" t="s">
        <v>772</v>
      </c>
      <c r="G19" s="454"/>
      <c r="H19" s="314" t="s">
        <v>809</v>
      </c>
      <c r="I19" s="273" t="str">
        <f>I18</f>
        <v>Highly Satisfactory (HS)</v>
      </c>
      <c r="J19" s="4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row>
    <row r="20" spans="1:52" s="11" customFormat="1" ht="45" x14ac:dyDescent="0.25">
      <c r="A20" s="17"/>
      <c r="B20" s="46"/>
      <c r="C20" s="104"/>
      <c r="D20" s="431"/>
      <c r="E20" s="432"/>
      <c r="F20" s="453" t="s">
        <v>773</v>
      </c>
      <c r="G20" s="454"/>
      <c r="H20" s="273" t="s">
        <v>847</v>
      </c>
      <c r="I20" s="273" t="str">
        <f>I19</f>
        <v>Highly Satisfactory (HS)</v>
      </c>
      <c r="J20" s="4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row>
    <row r="21" spans="1:52" s="11" customFormat="1" ht="60" x14ac:dyDescent="0.25">
      <c r="A21" s="17"/>
      <c r="B21" s="46"/>
      <c r="C21" s="274"/>
      <c r="D21" s="473" t="s">
        <v>667</v>
      </c>
      <c r="E21" s="474"/>
      <c r="F21" s="453"/>
      <c r="G21" s="454"/>
      <c r="H21" s="273" t="s">
        <v>810</v>
      </c>
      <c r="I21" s="273" t="str">
        <f>I12</f>
        <v>Marginally Satisfactory (MS)</v>
      </c>
      <c r="J21" s="4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row>
    <row r="22" spans="1:52" s="11" customFormat="1" ht="60" x14ac:dyDescent="0.25">
      <c r="A22" s="17"/>
      <c r="B22" s="46"/>
      <c r="C22" s="104"/>
      <c r="D22" s="433" t="s">
        <v>668</v>
      </c>
      <c r="E22" s="434"/>
      <c r="F22" s="467" t="s">
        <v>848</v>
      </c>
      <c r="G22" s="467"/>
      <c r="H22" s="24" t="s">
        <v>811</v>
      </c>
      <c r="I22" s="273" t="str">
        <f>I20</f>
        <v>Highly Satisfactory (HS)</v>
      </c>
      <c r="J22" s="4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row>
    <row r="23" spans="1:52" s="11" customFormat="1" ht="45" x14ac:dyDescent="0.25">
      <c r="A23" s="17"/>
      <c r="B23" s="46"/>
      <c r="C23" s="104"/>
      <c r="D23" s="429"/>
      <c r="E23" s="430"/>
      <c r="F23" s="453" t="s">
        <v>849</v>
      </c>
      <c r="G23" s="454"/>
      <c r="H23" s="314" t="s">
        <v>812</v>
      </c>
      <c r="I23" s="273" t="s">
        <v>229</v>
      </c>
      <c r="J23" s="4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row>
    <row r="24" spans="1:52" s="11" customFormat="1" ht="45" x14ac:dyDescent="0.25">
      <c r="A24" s="17"/>
      <c r="B24" s="46"/>
      <c r="C24" s="104"/>
      <c r="D24" s="431"/>
      <c r="E24" s="432"/>
      <c r="F24" s="453" t="s">
        <v>770</v>
      </c>
      <c r="G24" s="454"/>
      <c r="H24" s="273" t="s">
        <v>813</v>
      </c>
      <c r="I24" s="273" t="str">
        <f>I22</f>
        <v>Highly Satisfactory (HS)</v>
      </c>
      <c r="J24" s="4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row>
    <row r="25" spans="1:52" s="11" customFormat="1" ht="49.5" customHeight="1" x14ac:dyDescent="0.25">
      <c r="A25" s="17"/>
      <c r="B25" s="46"/>
      <c r="C25" s="104"/>
      <c r="D25" s="433" t="s">
        <v>669</v>
      </c>
      <c r="E25" s="434"/>
      <c r="F25" s="453" t="s">
        <v>767</v>
      </c>
      <c r="G25" s="454"/>
      <c r="H25" s="314" t="s">
        <v>814</v>
      </c>
      <c r="I25" s="273" t="str">
        <f>I23</f>
        <v>Unsatisfactory (U)</v>
      </c>
      <c r="J25" s="4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row>
    <row r="26" spans="1:52" s="11" customFormat="1" ht="90" customHeight="1" x14ac:dyDescent="0.25">
      <c r="A26" s="17"/>
      <c r="B26" s="46"/>
      <c r="C26" s="104"/>
      <c r="D26" s="431"/>
      <c r="E26" s="432"/>
      <c r="F26" s="471" t="s">
        <v>769</v>
      </c>
      <c r="G26" s="471"/>
      <c r="H26" s="347" t="s">
        <v>815</v>
      </c>
      <c r="I26" s="347" t="str">
        <f>I24</f>
        <v>Highly Satisfactory (HS)</v>
      </c>
      <c r="J26" s="4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row>
    <row r="27" spans="1:52" s="11" customFormat="1" ht="75" x14ac:dyDescent="0.25">
      <c r="A27" s="17"/>
      <c r="B27" s="46"/>
      <c r="C27" s="104"/>
      <c r="D27" s="425" t="s">
        <v>670</v>
      </c>
      <c r="E27" s="426"/>
      <c r="F27" s="453" t="s">
        <v>777</v>
      </c>
      <c r="G27" s="454"/>
      <c r="H27" s="315" t="s">
        <v>816</v>
      </c>
      <c r="I27" s="273" t="str">
        <f>I23</f>
        <v>Unsatisfactory (U)</v>
      </c>
      <c r="J27" s="4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row>
    <row r="28" spans="1:52" s="11" customFormat="1" ht="30" x14ac:dyDescent="0.25">
      <c r="A28" s="17"/>
      <c r="B28" s="46"/>
      <c r="C28" s="104"/>
      <c r="D28" s="433" t="s">
        <v>671</v>
      </c>
      <c r="E28" s="434"/>
      <c r="F28" s="453" t="s">
        <v>776</v>
      </c>
      <c r="G28" s="454"/>
      <c r="H28" s="315" t="s">
        <v>817</v>
      </c>
      <c r="I28" s="273" t="str">
        <f>I26</f>
        <v>Highly Satisfactory (HS)</v>
      </c>
      <c r="J28" s="4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row>
    <row r="29" spans="1:52" s="11" customFormat="1" ht="105" x14ac:dyDescent="0.25">
      <c r="A29" s="17"/>
      <c r="B29" s="46"/>
      <c r="C29" s="104"/>
      <c r="D29" s="429"/>
      <c r="E29" s="430"/>
      <c r="F29" s="453" t="s">
        <v>768</v>
      </c>
      <c r="G29" s="454"/>
      <c r="H29" s="315" t="s">
        <v>818</v>
      </c>
      <c r="I29" s="273" t="str">
        <f>I28</f>
        <v>Highly Satisfactory (HS)</v>
      </c>
      <c r="J29" s="4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row>
    <row r="30" spans="1:52" s="11" customFormat="1" ht="240" x14ac:dyDescent="0.25">
      <c r="A30" s="17"/>
      <c r="B30" s="46"/>
      <c r="C30" s="104"/>
      <c r="D30" s="429"/>
      <c r="E30" s="430"/>
      <c r="F30" s="453" t="s">
        <v>775</v>
      </c>
      <c r="G30" s="454"/>
      <c r="H30" s="315" t="s">
        <v>819</v>
      </c>
      <c r="I30" s="273" t="str">
        <f>I29</f>
        <v>Highly Satisfactory (HS)</v>
      </c>
      <c r="J30" s="4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row>
    <row r="31" spans="1:52" s="11" customFormat="1" ht="45" x14ac:dyDescent="0.25">
      <c r="B31" s="46"/>
      <c r="C31" s="104"/>
      <c r="D31" s="431"/>
      <c r="E31" s="432"/>
      <c r="F31" s="453" t="s">
        <v>774</v>
      </c>
      <c r="G31" s="454"/>
      <c r="H31" s="314" t="s">
        <v>820</v>
      </c>
      <c r="I31" s="273" t="s">
        <v>226</v>
      </c>
      <c r="J31" s="4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row>
    <row r="32" spans="1:52" s="11" customFormat="1" ht="15.75" thickBot="1" x14ac:dyDescent="0.3">
      <c r="A32" s="17"/>
      <c r="B32" s="46"/>
      <c r="C32" s="102"/>
      <c r="D32" s="48"/>
      <c r="E32" s="48"/>
      <c r="F32" s="48"/>
      <c r="G32" s="48"/>
      <c r="H32" s="111" t="s">
        <v>255</v>
      </c>
      <c r="I32" s="316" t="s">
        <v>226</v>
      </c>
      <c r="J32" s="4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row>
    <row r="33" spans="1:52" s="11" customFormat="1" x14ac:dyDescent="0.25">
      <c r="A33" s="17"/>
      <c r="B33" s="46"/>
      <c r="C33" s="153"/>
      <c r="D33" s="48"/>
      <c r="E33" s="48"/>
      <c r="F33" s="48"/>
      <c r="G33" s="48"/>
      <c r="H33" s="112"/>
      <c r="I33" s="43"/>
      <c r="J33" s="4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row>
    <row r="34" spans="1:52" s="11" customFormat="1" ht="15.75" thickBot="1" x14ac:dyDescent="0.3">
      <c r="A34" s="17"/>
      <c r="B34" s="46"/>
      <c r="C34" s="133"/>
      <c r="D34" s="472" t="s">
        <v>281</v>
      </c>
      <c r="E34" s="472"/>
      <c r="F34" s="472"/>
      <c r="G34" s="472"/>
      <c r="H34" s="472"/>
      <c r="I34" s="472"/>
      <c r="J34" s="4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row>
    <row r="35" spans="1:52" s="11" customFormat="1" ht="15.75" thickBot="1" x14ac:dyDescent="0.3">
      <c r="A35" s="17"/>
      <c r="B35" s="46"/>
      <c r="C35" s="133"/>
      <c r="D35" s="84" t="s">
        <v>60</v>
      </c>
      <c r="E35" s="420" t="s">
        <v>684</v>
      </c>
      <c r="F35" s="420"/>
      <c r="G35" s="420"/>
      <c r="H35" s="421"/>
      <c r="I35" s="48"/>
      <c r="J35" s="4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row>
    <row r="36" spans="1:52" s="11" customFormat="1" ht="15.75" thickBot="1" x14ac:dyDescent="0.3">
      <c r="A36" s="17"/>
      <c r="B36" s="46"/>
      <c r="C36" s="133"/>
      <c r="D36" s="84" t="s">
        <v>62</v>
      </c>
      <c r="E36" s="422" t="s">
        <v>685</v>
      </c>
      <c r="F36" s="420"/>
      <c r="G36" s="420"/>
      <c r="H36" s="421"/>
      <c r="I36" s="48"/>
      <c r="J36" s="4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row>
    <row r="37" spans="1:52" s="11" customFormat="1" x14ac:dyDescent="0.25">
      <c r="A37" s="17"/>
      <c r="B37" s="46"/>
      <c r="C37" s="133"/>
      <c r="D37" s="48"/>
      <c r="E37" s="48"/>
      <c r="F37" s="48"/>
      <c r="G37" s="48"/>
      <c r="H37" s="48"/>
      <c r="I37" s="48"/>
      <c r="J37" s="4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row>
    <row r="38" spans="1:52" s="11" customFormat="1" ht="15.75" thickBot="1" x14ac:dyDescent="0.3">
      <c r="A38" s="17"/>
      <c r="B38" s="46"/>
      <c r="C38" s="392" t="s">
        <v>223</v>
      </c>
      <c r="D38" s="392"/>
      <c r="E38" s="392"/>
      <c r="F38" s="392"/>
      <c r="G38" s="392"/>
      <c r="H38" s="392"/>
      <c r="I38" s="107"/>
      <c r="J38" s="4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row>
    <row r="39" spans="1:52" s="11" customFormat="1" x14ac:dyDescent="0.25">
      <c r="A39" s="17"/>
      <c r="B39" s="46"/>
      <c r="C39" s="109"/>
      <c r="D39" s="455" t="s">
        <v>821</v>
      </c>
      <c r="E39" s="456"/>
      <c r="F39" s="456"/>
      <c r="G39" s="456"/>
      <c r="H39" s="456"/>
      <c r="I39" s="457"/>
      <c r="J39" s="4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row>
    <row r="40" spans="1:52" s="11" customFormat="1" x14ac:dyDescent="0.25">
      <c r="A40" s="17"/>
      <c r="B40" s="46"/>
      <c r="C40" s="109"/>
      <c r="D40" s="458"/>
      <c r="E40" s="459"/>
      <c r="F40" s="459"/>
      <c r="G40" s="459"/>
      <c r="H40" s="459"/>
      <c r="I40" s="460"/>
      <c r="J40" s="4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row>
    <row r="41" spans="1:52" s="11" customFormat="1" x14ac:dyDescent="0.25">
      <c r="A41" s="17"/>
      <c r="B41" s="46"/>
      <c r="C41" s="109"/>
      <c r="D41" s="458"/>
      <c r="E41" s="459"/>
      <c r="F41" s="459"/>
      <c r="G41" s="459"/>
      <c r="H41" s="459"/>
      <c r="I41" s="460"/>
      <c r="J41" s="4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row>
    <row r="42" spans="1:52" s="11" customFormat="1" ht="15.75" thickBot="1" x14ac:dyDescent="0.3">
      <c r="A42" s="17"/>
      <c r="B42" s="46"/>
      <c r="C42" s="109"/>
      <c r="D42" s="461"/>
      <c r="E42" s="462"/>
      <c r="F42" s="462"/>
      <c r="G42" s="462"/>
      <c r="H42" s="462"/>
      <c r="I42" s="463"/>
      <c r="J42" s="4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row>
    <row r="43" spans="1:52" s="11" customFormat="1" x14ac:dyDescent="0.25">
      <c r="A43" s="17"/>
      <c r="B43" s="46"/>
      <c r="C43" s="103"/>
      <c r="D43" s="103"/>
      <c r="E43" s="103"/>
      <c r="F43" s="109"/>
      <c r="G43" s="103"/>
      <c r="H43" s="107"/>
      <c r="I43" s="107"/>
      <c r="J43" s="4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row>
    <row r="44" spans="1:52" ht="15.75" thickBot="1" x14ac:dyDescent="0.3">
      <c r="A44" s="18"/>
      <c r="B44" s="46"/>
      <c r="C44" s="49"/>
      <c r="D44" s="423" t="s">
        <v>254</v>
      </c>
      <c r="E44" s="423"/>
      <c r="F44" s="424" t="s">
        <v>258</v>
      </c>
      <c r="G44" s="424"/>
      <c r="H44" s="105" t="s">
        <v>259</v>
      </c>
      <c r="I44" s="105" t="s">
        <v>231</v>
      </c>
      <c r="J44" s="47"/>
      <c r="K44" s="6"/>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row>
    <row r="45" spans="1:52" ht="84.6" customHeight="1" x14ac:dyDescent="0.25">
      <c r="A45" s="18"/>
      <c r="B45" s="46"/>
      <c r="C45" s="104" t="s">
        <v>252</v>
      </c>
      <c r="D45" s="427" t="s">
        <v>678</v>
      </c>
      <c r="E45" s="428"/>
      <c r="F45" s="435" t="s">
        <v>822</v>
      </c>
      <c r="G45" s="436"/>
      <c r="H45" s="437"/>
      <c r="I45" s="475" t="s">
        <v>226</v>
      </c>
      <c r="J45" s="47"/>
      <c r="K45" s="6"/>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row>
    <row r="46" spans="1:52" ht="58.5" customHeight="1" x14ac:dyDescent="0.25">
      <c r="A46" s="18"/>
      <c r="B46" s="46"/>
      <c r="C46" s="104"/>
      <c r="D46" s="429"/>
      <c r="E46" s="430"/>
      <c r="F46" s="438"/>
      <c r="G46" s="439"/>
      <c r="H46" s="440"/>
      <c r="I46" s="476"/>
      <c r="J46" s="47"/>
      <c r="K46" s="6"/>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row>
    <row r="47" spans="1:52" ht="36" customHeight="1" x14ac:dyDescent="0.25">
      <c r="A47" s="18"/>
      <c r="B47" s="46"/>
      <c r="C47" s="104"/>
      <c r="D47" s="431"/>
      <c r="E47" s="432"/>
      <c r="F47" s="441"/>
      <c r="G47" s="442"/>
      <c r="H47" s="443"/>
      <c r="I47" s="477"/>
      <c r="J47" s="47"/>
      <c r="K47" s="6"/>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row>
    <row r="48" spans="1:52" ht="54.95" customHeight="1" x14ac:dyDescent="0.25">
      <c r="A48" s="18"/>
      <c r="B48" s="46"/>
      <c r="C48" s="104"/>
      <c r="D48" s="433" t="s">
        <v>664</v>
      </c>
      <c r="E48" s="434"/>
      <c r="F48" s="444" t="s">
        <v>823</v>
      </c>
      <c r="G48" s="445"/>
      <c r="H48" s="446"/>
      <c r="I48" s="478" t="s">
        <v>229</v>
      </c>
      <c r="J48" s="47"/>
      <c r="K48" s="6"/>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row>
    <row r="49" spans="1:52" x14ac:dyDescent="0.25">
      <c r="A49" s="18"/>
      <c r="B49" s="46"/>
      <c r="C49" s="104"/>
      <c r="D49" s="429"/>
      <c r="E49" s="430"/>
      <c r="F49" s="447"/>
      <c r="G49" s="448"/>
      <c r="H49" s="449"/>
      <c r="I49" s="479"/>
      <c r="J49" s="47"/>
      <c r="K49" s="6"/>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row>
    <row r="50" spans="1:52" ht="12" customHeight="1" x14ac:dyDescent="0.25">
      <c r="A50" s="18"/>
      <c r="B50" s="46"/>
      <c r="C50" s="104"/>
      <c r="D50" s="431"/>
      <c r="E50" s="432"/>
      <c r="F50" s="450"/>
      <c r="G50" s="451"/>
      <c r="H50" s="452"/>
      <c r="I50" s="480"/>
      <c r="J50" s="47"/>
      <c r="K50" s="6"/>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row>
    <row r="51" spans="1:52" ht="48" customHeight="1" x14ac:dyDescent="0.25">
      <c r="A51" s="18"/>
      <c r="B51" s="46"/>
      <c r="C51" s="104"/>
      <c r="D51" s="495" t="s">
        <v>771</v>
      </c>
      <c r="E51" s="496"/>
      <c r="F51" s="501" t="s">
        <v>824</v>
      </c>
      <c r="G51" s="502"/>
      <c r="H51" s="503"/>
      <c r="I51" s="475" t="s">
        <v>226</v>
      </c>
      <c r="J51" s="47"/>
      <c r="K51" s="6"/>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row>
    <row r="52" spans="1:52" ht="26.45" customHeight="1" x14ac:dyDescent="0.25">
      <c r="A52" s="18"/>
      <c r="B52" s="46"/>
      <c r="C52" s="104"/>
      <c r="D52" s="497"/>
      <c r="E52" s="498"/>
      <c r="F52" s="504"/>
      <c r="G52" s="505"/>
      <c r="H52" s="506"/>
      <c r="I52" s="476"/>
      <c r="J52" s="47"/>
      <c r="K52" s="6"/>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row>
    <row r="53" spans="1:52" ht="1.5" customHeight="1" x14ac:dyDescent="0.25">
      <c r="A53" s="18"/>
      <c r="B53" s="46"/>
      <c r="C53" s="104"/>
      <c r="D53" s="499"/>
      <c r="E53" s="500"/>
      <c r="F53" s="507"/>
      <c r="G53" s="508"/>
      <c r="H53" s="509"/>
      <c r="I53" s="477"/>
      <c r="J53" s="47"/>
      <c r="K53" s="6"/>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row>
    <row r="54" spans="1:52" ht="28.5" customHeight="1" x14ac:dyDescent="0.25">
      <c r="A54" s="18"/>
      <c r="B54" s="46"/>
      <c r="C54" s="104"/>
      <c r="D54" s="433" t="s">
        <v>666</v>
      </c>
      <c r="E54" s="434"/>
      <c r="F54" s="435" t="s">
        <v>778</v>
      </c>
      <c r="G54" s="436"/>
      <c r="H54" s="437"/>
      <c r="I54" s="478" t="s">
        <v>226</v>
      </c>
      <c r="J54" s="47"/>
      <c r="K54" s="6"/>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row>
    <row r="55" spans="1:52" ht="28.5" customHeight="1" x14ac:dyDescent="0.25">
      <c r="A55" s="18"/>
      <c r="B55" s="46"/>
      <c r="C55" s="104"/>
      <c r="D55" s="429"/>
      <c r="E55" s="430"/>
      <c r="F55" s="438"/>
      <c r="G55" s="439"/>
      <c r="H55" s="440"/>
      <c r="I55" s="479"/>
      <c r="J55" s="47"/>
      <c r="K55" s="6"/>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row>
    <row r="56" spans="1:52" x14ac:dyDescent="0.25">
      <c r="A56" s="18"/>
      <c r="B56" s="46"/>
      <c r="C56" s="104"/>
      <c r="D56" s="429"/>
      <c r="E56" s="430"/>
      <c r="F56" s="438"/>
      <c r="G56" s="439"/>
      <c r="H56" s="440"/>
      <c r="I56" s="479"/>
      <c r="J56" s="47"/>
      <c r="K56" s="6"/>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row>
    <row r="57" spans="1:52" x14ac:dyDescent="0.25">
      <c r="A57" s="18"/>
      <c r="B57" s="46"/>
      <c r="C57" s="104"/>
      <c r="D57" s="431"/>
      <c r="E57" s="432"/>
      <c r="F57" s="438"/>
      <c r="G57" s="439"/>
      <c r="H57" s="440"/>
      <c r="I57" s="479"/>
      <c r="J57" s="47"/>
      <c r="K57" s="6"/>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row>
    <row r="58" spans="1:52" x14ac:dyDescent="0.25">
      <c r="A58" s="18"/>
      <c r="B58" s="46"/>
      <c r="C58" s="104"/>
      <c r="D58" s="425" t="s">
        <v>667</v>
      </c>
      <c r="E58" s="426"/>
      <c r="F58" s="441"/>
      <c r="G58" s="442"/>
      <c r="H58" s="443"/>
      <c r="I58" s="480"/>
      <c r="J58" s="47"/>
      <c r="K58" s="6"/>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row>
    <row r="59" spans="1:52" ht="101.45" customHeight="1" x14ac:dyDescent="0.25">
      <c r="A59" s="17"/>
      <c r="B59" s="46"/>
      <c r="C59" s="104"/>
      <c r="D59" s="433" t="s">
        <v>668</v>
      </c>
      <c r="E59" s="434"/>
      <c r="F59" s="510" t="s">
        <v>825</v>
      </c>
      <c r="G59" s="511"/>
      <c r="H59" s="512"/>
      <c r="I59" s="475" t="s">
        <v>226</v>
      </c>
      <c r="J59" s="47"/>
      <c r="K59" s="6"/>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row>
    <row r="60" spans="1:52" x14ac:dyDescent="0.25">
      <c r="A60" s="17"/>
      <c r="B60" s="46"/>
      <c r="C60" s="104"/>
      <c r="D60" s="429"/>
      <c r="E60" s="430"/>
      <c r="F60" s="513"/>
      <c r="G60" s="514"/>
      <c r="H60" s="515"/>
      <c r="I60" s="476"/>
      <c r="J60" s="47"/>
      <c r="K60" s="6"/>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row>
    <row r="61" spans="1:52" ht="54.95" customHeight="1" x14ac:dyDescent="0.25">
      <c r="A61" s="17"/>
      <c r="B61" s="46"/>
      <c r="C61" s="104"/>
      <c r="D61" s="431"/>
      <c r="E61" s="432"/>
      <c r="F61" s="516"/>
      <c r="G61" s="517"/>
      <c r="H61" s="518"/>
      <c r="I61" s="477"/>
      <c r="J61" s="47"/>
      <c r="K61" s="6"/>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row>
    <row r="62" spans="1:52" ht="58.5" customHeight="1" x14ac:dyDescent="0.25">
      <c r="A62" s="18"/>
      <c r="B62" s="46"/>
      <c r="C62" s="104"/>
      <c r="D62" s="425" t="s">
        <v>669</v>
      </c>
      <c r="E62" s="426"/>
      <c r="F62" s="519" t="s">
        <v>826</v>
      </c>
      <c r="G62" s="520"/>
      <c r="H62" s="521"/>
      <c r="I62" s="273" t="s">
        <v>226</v>
      </c>
      <c r="J62" s="4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row>
    <row r="63" spans="1:52" ht="30" x14ac:dyDescent="0.25">
      <c r="A63" s="18"/>
      <c r="B63" s="46"/>
      <c r="C63" s="104"/>
      <c r="D63" s="425" t="s">
        <v>670</v>
      </c>
      <c r="E63" s="426"/>
      <c r="F63" s="519" t="s">
        <v>850</v>
      </c>
      <c r="G63" s="520"/>
      <c r="H63" s="521"/>
      <c r="I63" s="273" t="s">
        <v>230</v>
      </c>
      <c r="J63" s="4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row>
    <row r="64" spans="1:52" ht="41.45" customHeight="1" x14ac:dyDescent="0.25">
      <c r="A64" s="18"/>
      <c r="B64" s="46"/>
      <c r="C64" s="290"/>
      <c r="D64" s="531" t="s">
        <v>671</v>
      </c>
      <c r="E64" s="434"/>
      <c r="F64" s="522" t="s">
        <v>827</v>
      </c>
      <c r="G64" s="523"/>
      <c r="H64" s="524"/>
      <c r="I64" s="478" t="s">
        <v>226</v>
      </c>
      <c r="J64" s="4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row>
    <row r="65" spans="1:52" ht="15.6" customHeight="1" x14ac:dyDescent="0.25">
      <c r="A65" s="18"/>
      <c r="B65" s="46"/>
      <c r="C65" s="290"/>
      <c r="D65" s="532"/>
      <c r="E65" s="430"/>
      <c r="F65" s="525"/>
      <c r="G65" s="526"/>
      <c r="H65" s="527"/>
      <c r="I65" s="479"/>
      <c r="J65" s="4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row>
    <row r="66" spans="1:52" ht="5.45" customHeight="1" x14ac:dyDescent="0.25">
      <c r="A66" s="18"/>
      <c r="B66" s="46"/>
      <c r="C66" s="290"/>
      <c r="D66" s="532"/>
      <c r="E66" s="430"/>
      <c r="F66" s="525"/>
      <c r="G66" s="526"/>
      <c r="H66" s="527"/>
      <c r="I66" s="479"/>
      <c r="J66" s="4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row>
    <row r="67" spans="1:52" x14ac:dyDescent="0.25">
      <c r="A67" s="18"/>
      <c r="B67" s="46"/>
      <c r="C67" s="290"/>
      <c r="D67" s="533"/>
      <c r="E67" s="432"/>
      <c r="F67" s="528"/>
      <c r="G67" s="529"/>
      <c r="H67" s="530"/>
      <c r="I67" s="480"/>
      <c r="J67" s="4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row>
    <row r="68" spans="1:52" ht="29.25" thickBot="1" x14ac:dyDescent="0.3">
      <c r="A68" s="18"/>
      <c r="B68" s="46"/>
      <c r="C68" s="43"/>
      <c r="D68" s="43"/>
      <c r="E68" s="43"/>
      <c r="F68" s="43"/>
      <c r="G68" s="43"/>
      <c r="H68" s="111" t="s">
        <v>255</v>
      </c>
      <c r="I68" s="317" t="s">
        <v>227</v>
      </c>
      <c r="J68" s="4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row>
    <row r="69" spans="1:52" ht="15.75" thickBot="1" x14ac:dyDescent="0.3">
      <c r="A69" s="18"/>
      <c r="B69" s="46"/>
      <c r="C69" s="43"/>
      <c r="D69" s="151" t="s">
        <v>281</v>
      </c>
      <c r="E69" s="154"/>
      <c r="F69" s="43"/>
      <c r="G69" s="43"/>
      <c r="H69" s="112"/>
      <c r="I69" s="43"/>
      <c r="J69" s="4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row>
    <row r="70" spans="1:52" ht="15.75" thickBot="1" x14ac:dyDescent="0.3">
      <c r="A70" s="18"/>
      <c r="B70" s="46"/>
      <c r="C70" s="43"/>
      <c r="D70" s="84" t="s">
        <v>60</v>
      </c>
      <c r="E70" s="419" t="s">
        <v>659</v>
      </c>
      <c r="F70" s="420"/>
      <c r="G70" s="420"/>
      <c r="H70" s="421"/>
      <c r="I70" s="43"/>
      <c r="J70" s="4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row>
    <row r="71" spans="1:52" ht="15.75" thickBot="1" x14ac:dyDescent="0.3">
      <c r="A71" s="18"/>
      <c r="B71" s="46"/>
      <c r="C71" s="43"/>
      <c r="D71" s="84"/>
      <c r="E71" s="419" t="s">
        <v>686</v>
      </c>
      <c r="F71" s="420"/>
      <c r="G71" s="420"/>
      <c r="H71" s="421"/>
      <c r="I71" s="43"/>
      <c r="J71" s="4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row>
    <row r="72" spans="1:52" ht="15.75" thickBot="1" x14ac:dyDescent="0.3">
      <c r="A72" s="18"/>
      <c r="B72" s="46"/>
      <c r="C72" s="43"/>
      <c r="D72" s="84" t="s">
        <v>62</v>
      </c>
      <c r="E72" s="422" t="s">
        <v>724</v>
      </c>
      <c r="F72" s="420"/>
      <c r="G72" s="420"/>
      <c r="H72" s="421"/>
      <c r="I72" s="43"/>
      <c r="J72" s="4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row>
    <row r="73" spans="1:52" x14ac:dyDescent="0.25">
      <c r="A73" s="18"/>
      <c r="B73" s="46"/>
      <c r="C73" s="43"/>
      <c r="D73" s="84"/>
      <c r="E73" s="43"/>
      <c r="F73" s="43"/>
      <c r="G73" s="43"/>
      <c r="H73" s="43"/>
      <c r="I73" s="43"/>
      <c r="J73" s="4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row>
    <row r="74" spans="1:52" x14ac:dyDescent="0.25">
      <c r="A74" s="18"/>
      <c r="B74" s="46"/>
      <c r="C74" s="392" t="s">
        <v>223</v>
      </c>
      <c r="D74" s="392"/>
      <c r="E74" s="392"/>
      <c r="F74" s="392"/>
      <c r="G74" s="392"/>
      <c r="H74" s="392"/>
      <c r="I74" s="43"/>
      <c r="J74" s="4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row>
    <row r="75" spans="1:52" ht="141" customHeight="1" x14ac:dyDescent="0.25">
      <c r="A75" s="18"/>
      <c r="B75" s="46"/>
      <c r="C75" s="43"/>
      <c r="D75" s="453" t="s">
        <v>851</v>
      </c>
      <c r="E75" s="494"/>
      <c r="F75" s="494"/>
      <c r="G75" s="494"/>
      <c r="H75" s="454"/>
      <c r="I75" s="43"/>
      <c r="J75" s="4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row>
    <row r="76" spans="1:52" x14ac:dyDescent="0.25">
      <c r="A76" s="18"/>
      <c r="B76" s="46"/>
      <c r="C76" s="43"/>
      <c r="D76" s="43"/>
      <c r="E76" s="43"/>
      <c r="F76" s="43"/>
      <c r="G76" s="43"/>
      <c r="H76" s="43"/>
      <c r="I76" s="43"/>
      <c r="J76" s="4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row>
    <row r="77" spans="1:52" ht="14.45" customHeight="1" x14ac:dyDescent="0.25">
      <c r="A77" s="18"/>
      <c r="B77" s="46"/>
      <c r="C77" s="49"/>
      <c r="D77" s="43"/>
      <c r="E77" s="43"/>
      <c r="F77" s="43"/>
      <c r="G77" s="43"/>
      <c r="H77" s="43"/>
      <c r="I77" s="43"/>
      <c r="J77" s="47"/>
      <c r="K77" s="6"/>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row>
    <row r="78" spans="1:52" ht="27.95" customHeight="1" x14ac:dyDescent="0.25">
      <c r="A78" s="18"/>
      <c r="B78" s="46"/>
      <c r="C78" s="270" t="s">
        <v>725</v>
      </c>
      <c r="D78" s="43"/>
      <c r="E78" s="43"/>
      <c r="F78" s="43"/>
      <c r="G78" s="43"/>
      <c r="H78" s="43"/>
      <c r="I78" s="43"/>
      <c r="J78" s="47"/>
      <c r="K78" s="6"/>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row>
    <row r="79" spans="1:52" ht="15.75" thickBot="1" x14ac:dyDescent="0.3">
      <c r="A79" s="18"/>
      <c r="B79" s="46"/>
      <c r="C79" s="43"/>
      <c r="D79" s="43"/>
      <c r="E79" s="43"/>
      <c r="F79" s="43"/>
      <c r="G79" s="43"/>
      <c r="H79" s="111" t="s">
        <v>255</v>
      </c>
      <c r="I79" s="316" t="s">
        <v>226</v>
      </c>
      <c r="J79" s="4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row>
    <row r="80" spans="1:52" ht="15.75" thickBot="1" x14ac:dyDescent="0.3">
      <c r="A80" s="18"/>
      <c r="B80" s="46"/>
      <c r="C80" s="43"/>
      <c r="D80" s="151" t="s">
        <v>281</v>
      </c>
      <c r="E80" s="154"/>
      <c r="F80" s="43"/>
      <c r="G80" s="43"/>
      <c r="H80" s="112"/>
      <c r="I80" s="43"/>
      <c r="J80" s="4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row>
    <row r="81" spans="1:52" ht="15.75" thickBot="1" x14ac:dyDescent="0.3">
      <c r="A81" s="18"/>
      <c r="B81" s="46"/>
      <c r="C81" s="43"/>
      <c r="D81" s="84" t="s">
        <v>60</v>
      </c>
      <c r="E81" s="419" t="s">
        <v>661</v>
      </c>
      <c r="F81" s="420"/>
      <c r="G81" s="420"/>
      <c r="H81" s="421"/>
      <c r="I81" s="43"/>
      <c r="J81" s="4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row>
    <row r="82" spans="1:52" ht="15.75" thickBot="1" x14ac:dyDescent="0.3">
      <c r="A82" s="18"/>
      <c r="B82" s="46"/>
      <c r="C82" s="43"/>
      <c r="D82" s="84"/>
      <c r="E82" s="419" t="s">
        <v>657</v>
      </c>
      <c r="F82" s="420"/>
      <c r="G82" s="420"/>
      <c r="H82" s="421"/>
      <c r="I82" s="43"/>
      <c r="J82" s="4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row>
    <row r="83" spans="1:52" ht="15.75" thickBot="1" x14ac:dyDescent="0.3">
      <c r="A83" s="18"/>
      <c r="B83" s="46"/>
      <c r="C83" s="43"/>
      <c r="D83" s="84" t="s">
        <v>62</v>
      </c>
      <c r="E83" s="422" t="s">
        <v>658</v>
      </c>
      <c r="F83" s="420"/>
      <c r="G83" s="420"/>
      <c r="H83" s="421"/>
      <c r="I83" s="43"/>
      <c r="J83" s="4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row>
    <row r="84" spans="1:52" ht="15.75" thickBot="1" x14ac:dyDescent="0.3">
      <c r="A84" s="18"/>
      <c r="B84" s="46"/>
      <c r="C84" s="43"/>
      <c r="D84" s="84"/>
      <c r="E84" s="43"/>
      <c r="F84" s="43"/>
      <c r="G84" s="43"/>
      <c r="H84" s="43"/>
      <c r="I84" s="43"/>
      <c r="J84" s="4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row>
    <row r="85" spans="1:52" ht="200.25" customHeight="1" thickBot="1" x14ac:dyDescent="0.3">
      <c r="A85" s="18"/>
      <c r="B85" s="46"/>
      <c r="C85" s="110"/>
      <c r="D85" s="490" t="s">
        <v>260</v>
      </c>
      <c r="E85" s="490"/>
      <c r="F85" s="491" t="s">
        <v>852</v>
      </c>
      <c r="G85" s="492"/>
      <c r="H85" s="492"/>
      <c r="I85" s="493"/>
      <c r="J85" s="4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row>
    <row r="86" spans="1:52" s="11" customFormat="1" x14ac:dyDescent="0.25">
      <c r="A86" s="17"/>
      <c r="B86" s="46"/>
      <c r="C86" s="50"/>
      <c r="D86" s="50"/>
      <c r="E86" s="50"/>
      <c r="F86" s="50"/>
      <c r="G86" s="50"/>
      <c r="H86" s="107"/>
      <c r="I86" s="107"/>
      <c r="J86" s="4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row>
    <row r="87" spans="1:52" s="11" customFormat="1" ht="15.75" thickBot="1" x14ac:dyDescent="0.3">
      <c r="A87" s="17"/>
      <c r="B87" s="46"/>
      <c r="C87" s="43"/>
      <c r="D87" s="44"/>
      <c r="E87" s="44"/>
      <c r="F87" s="44"/>
      <c r="G87" s="83" t="s">
        <v>224</v>
      </c>
      <c r="H87" s="107"/>
      <c r="I87" s="107"/>
      <c r="J87" s="4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row>
    <row r="88" spans="1:52" s="11" customFormat="1" ht="30" x14ac:dyDescent="0.25">
      <c r="A88" s="17"/>
      <c r="B88" s="46"/>
      <c r="C88" s="43"/>
      <c r="D88" s="44"/>
      <c r="E88" s="44"/>
      <c r="F88" s="27" t="s">
        <v>225</v>
      </c>
      <c r="G88" s="484" t="s">
        <v>292</v>
      </c>
      <c r="H88" s="485"/>
      <c r="I88" s="486"/>
      <c r="J88" s="4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row>
    <row r="89" spans="1:52" s="11" customFormat="1" x14ac:dyDescent="0.25">
      <c r="A89" s="17"/>
      <c r="B89" s="46"/>
      <c r="C89" s="43"/>
      <c r="D89" s="44"/>
      <c r="E89" s="44"/>
      <c r="F89" s="28" t="s">
        <v>226</v>
      </c>
      <c r="G89" s="487" t="s">
        <v>293</v>
      </c>
      <c r="H89" s="488"/>
      <c r="I89" s="489"/>
      <c r="J89" s="4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row>
    <row r="90" spans="1:52" s="11" customFormat="1" ht="30" x14ac:dyDescent="0.25">
      <c r="A90" s="17"/>
      <c r="B90" s="46"/>
      <c r="C90" s="43"/>
      <c r="D90" s="44"/>
      <c r="E90" s="44"/>
      <c r="F90" s="28" t="s">
        <v>227</v>
      </c>
      <c r="G90" s="487" t="s">
        <v>294</v>
      </c>
      <c r="H90" s="488"/>
      <c r="I90" s="489"/>
      <c r="J90" s="4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row>
    <row r="91" spans="1:52" ht="45" x14ac:dyDescent="0.25">
      <c r="A91" s="18"/>
      <c r="B91" s="46"/>
      <c r="C91" s="43"/>
      <c r="D91" s="44"/>
      <c r="E91" s="44"/>
      <c r="F91" s="28" t="s">
        <v>228</v>
      </c>
      <c r="G91" s="487" t="s">
        <v>295</v>
      </c>
      <c r="H91" s="488"/>
      <c r="I91" s="489"/>
      <c r="J91" s="4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row>
    <row r="92" spans="1:52" x14ac:dyDescent="0.25">
      <c r="A92" s="18"/>
      <c r="B92" s="41"/>
      <c r="C92" s="43"/>
      <c r="D92" s="44"/>
      <c r="E92" s="44"/>
      <c r="F92" s="28" t="s">
        <v>229</v>
      </c>
      <c r="G92" s="487" t="s">
        <v>296</v>
      </c>
      <c r="H92" s="488"/>
      <c r="I92" s="489"/>
      <c r="J92" s="42"/>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row>
    <row r="93" spans="1:52" ht="30.75" thickBot="1" x14ac:dyDescent="0.3">
      <c r="A93" s="18"/>
      <c r="B93" s="41"/>
      <c r="C93" s="43"/>
      <c r="D93" s="44"/>
      <c r="E93" s="44"/>
      <c r="F93" s="29" t="s">
        <v>230</v>
      </c>
      <c r="G93" s="481" t="s">
        <v>297</v>
      </c>
      <c r="H93" s="482"/>
      <c r="I93" s="483"/>
      <c r="J93" s="42"/>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row>
    <row r="94" spans="1:52" ht="15.75" thickBot="1" x14ac:dyDescent="0.3">
      <c r="A94" s="18"/>
      <c r="B94" s="51"/>
      <c r="C94" s="52"/>
      <c r="D94" s="53"/>
      <c r="E94" s="53"/>
      <c r="F94" s="53"/>
      <c r="G94" s="53"/>
      <c r="H94" s="108"/>
      <c r="I94" s="108"/>
      <c r="J94" s="54"/>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row>
    <row r="95" spans="1:52" x14ac:dyDescent="0.25">
      <c r="A95" s="18"/>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row>
    <row r="96" spans="1:52" x14ac:dyDescent="0.25">
      <c r="A96" s="18"/>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row>
    <row r="97" spans="1:52" x14ac:dyDescent="0.25">
      <c r="A97" s="18"/>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row>
    <row r="98" spans="1:52" x14ac:dyDescent="0.25">
      <c r="A98" s="18"/>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row>
    <row r="99" spans="1:52" x14ac:dyDescent="0.25">
      <c r="A99" s="18"/>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row>
    <row r="100" spans="1:52" x14ac:dyDescent="0.25">
      <c r="A100" s="18"/>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row>
    <row r="101" spans="1:52" x14ac:dyDescent="0.25">
      <c r="A101" s="18"/>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row>
    <row r="102" spans="1:52" x14ac:dyDescent="0.25">
      <c r="A102" s="18"/>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row>
    <row r="103" spans="1:52" x14ac:dyDescent="0.25">
      <c r="A103" s="18"/>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row>
    <row r="104" spans="1:52" x14ac:dyDescent="0.25">
      <c r="A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row>
    <row r="105" spans="1:52" x14ac:dyDescent="0.2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row>
    <row r="106" spans="1:52" x14ac:dyDescent="0.2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row>
    <row r="107" spans="1:52" x14ac:dyDescent="0.25">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row>
    <row r="108" spans="1:52" x14ac:dyDescent="0.25">
      <c r="A108" s="97"/>
      <c r="B108" s="97"/>
      <c r="C108" s="97"/>
      <c r="D108" s="97"/>
      <c r="E108" s="97"/>
      <c r="F108" s="97"/>
      <c r="G108" s="97"/>
      <c r="H108" s="97"/>
      <c r="I108" s="97"/>
      <c r="J108" s="97"/>
      <c r="K108" s="97"/>
    </row>
    <row r="109" spans="1:52" x14ac:dyDescent="0.25">
      <c r="A109" s="97"/>
      <c r="B109" s="97"/>
      <c r="C109" s="97"/>
      <c r="D109" s="97"/>
      <c r="E109" s="97"/>
      <c r="F109" s="97"/>
      <c r="G109" s="97"/>
      <c r="H109" s="97"/>
      <c r="I109" s="97"/>
      <c r="J109" s="97"/>
      <c r="K109" s="97"/>
    </row>
    <row r="110" spans="1:52" x14ac:dyDescent="0.25">
      <c r="A110" s="97"/>
      <c r="B110" s="97"/>
      <c r="C110" s="97"/>
      <c r="D110" s="97"/>
      <c r="E110" s="97"/>
      <c r="F110" s="97"/>
      <c r="G110" s="97"/>
      <c r="H110" s="97"/>
      <c r="I110" s="97"/>
      <c r="J110" s="97"/>
      <c r="K110" s="97"/>
    </row>
    <row r="111" spans="1:52" x14ac:dyDescent="0.25">
      <c r="A111" s="97"/>
      <c r="B111" s="97"/>
      <c r="C111" s="97"/>
      <c r="D111" s="97"/>
      <c r="E111" s="97"/>
      <c r="F111" s="97"/>
      <c r="G111" s="97"/>
      <c r="H111" s="97"/>
      <c r="I111" s="97"/>
      <c r="J111" s="97"/>
      <c r="K111" s="97"/>
    </row>
    <row r="112" spans="1:52" x14ac:dyDescent="0.25">
      <c r="A112" s="97"/>
      <c r="B112" s="97"/>
      <c r="C112" s="97"/>
      <c r="D112" s="97"/>
      <c r="E112" s="97"/>
      <c r="F112" s="97"/>
      <c r="G112" s="97"/>
      <c r="H112" s="97"/>
      <c r="I112" s="97"/>
      <c r="J112" s="97"/>
      <c r="K112" s="97"/>
    </row>
    <row r="113" spans="1:11" x14ac:dyDescent="0.25">
      <c r="A113" s="97"/>
      <c r="B113" s="97"/>
      <c r="C113" s="97"/>
      <c r="D113" s="97"/>
      <c r="E113" s="97"/>
      <c r="F113" s="97"/>
      <c r="G113" s="97"/>
      <c r="H113" s="97"/>
      <c r="I113" s="97"/>
      <c r="J113" s="97"/>
      <c r="K113" s="97"/>
    </row>
    <row r="114" spans="1:11" x14ac:dyDescent="0.25">
      <c r="A114" s="97"/>
      <c r="B114" s="97"/>
      <c r="C114" s="97"/>
      <c r="D114" s="97"/>
      <c r="E114" s="97"/>
      <c r="F114" s="97"/>
      <c r="G114" s="97"/>
      <c r="H114" s="97"/>
      <c r="I114" s="97"/>
      <c r="J114" s="97"/>
      <c r="K114" s="97"/>
    </row>
    <row r="115" spans="1:11" x14ac:dyDescent="0.25">
      <c r="A115" s="97"/>
      <c r="B115" s="97"/>
      <c r="C115" s="97"/>
      <c r="D115" s="97"/>
      <c r="E115" s="97"/>
      <c r="F115" s="97"/>
      <c r="G115" s="97"/>
      <c r="H115" s="97"/>
      <c r="I115" s="97"/>
      <c r="J115" s="97"/>
      <c r="K115" s="97"/>
    </row>
    <row r="116" spans="1:11" x14ac:dyDescent="0.25">
      <c r="A116" s="97"/>
      <c r="B116" s="97"/>
      <c r="C116" s="97"/>
      <c r="D116" s="97"/>
      <c r="E116" s="97"/>
      <c r="F116" s="97"/>
      <c r="G116" s="97"/>
      <c r="H116" s="97"/>
      <c r="I116" s="97"/>
      <c r="J116" s="97"/>
      <c r="K116" s="97"/>
    </row>
    <row r="117" spans="1:11" x14ac:dyDescent="0.25">
      <c r="A117" s="97"/>
      <c r="B117" s="97"/>
      <c r="C117" s="97"/>
      <c r="D117" s="97"/>
      <c r="E117" s="97"/>
      <c r="F117" s="97"/>
      <c r="G117" s="97"/>
      <c r="H117" s="97"/>
      <c r="I117" s="97"/>
      <c r="J117" s="97"/>
      <c r="K117" s="97"/>
    </row>
    <row r="118" spans="1:11" x14ac:dyDescent="0.25">
      <c r="A118" s="97"/>
      <c r="B118" s="97"/>
      <c r="C118" s="97"/>
      <c r="D118" s="97"/>
      <c r="E118" s="97"/>
      <c r="F118" s="97"/>
      <c r="G118" s="97"/>
      <c r="H118" s="97"/>
      <c r="I118" s="97"/>
      <c r="J118" s="97"/>
      <c r="K118" s="97"/>
    </row>
    <row r="119" spans="1:11" x14ac:dyDescent="0.25">
      <c r="A119" s="97"/>
      <c r="B119" s="97"/>
      <c r="C119" s="97"/>
      <c r="D119" s="97"/>
      <c r="E119" s="97"/>
      <c r="F119" s="97"/>
      <c r="G119" s="97"/>
      <c r="H119" s="97"/>
      <c r="I119" s="97"/>
      <c r="J119" s="97"/>
      <c r="K119" s="97"/>
    </row>
    <row r="120" spans="1:11" x14ac:dyDescent="0.25">
      <c r="A120" s="97"/>
      <c r="B120" s="97"/>
      <c r="C120" s="97"/>
      <c r="D120" s="97"/>
      <c r="E120" s="97"/>
      <c r="F120" s="97"/>
      <c r="G120" s="97"/>
      <c r="H120" s="97"/>
      <c r="I120" s="97"/>
      <c r="J120" s="97"/>
      <c r="K120" s="97"/>
    </row>
    <row r="121" spans="1:11" x14ac:dyDescent="0.25">
      <c r="A121" s="97"/>
      <c r="B121" s="97"/>
      <c r="C121" s="97"/>
      <c r="D121" s="97"/>
      <c r="E121" s="97"/>
      <c r="F121" s="97"/>
      <c r="G121" s="97"/>
      <c r="H121" s="97"/>
      <c r="I121" s="97"/>
      <c r="J121" s="97"/>
      <c r="K121" s="97"/>
    </row>
    <row r="122" spans="1:11" x14ac:dyDescent="0.25">
      <c r="A122" s="97"/>
      <c r="B122" s="97"/>
      <c r="C122" s="97"/>
      <c r="D122" s="97"/>
      <c r="E122" s="97"/>
      <c r="F122" s="97"/>
      <c r="G122" s="97"/>
      <c r="H122" s="97"/>
      <c r="I122" s="97"/>
      <c r="J122" s="97"/>
      <c r="K122" s="97"/>
    </row>
    <row r="123" spans="1:11" x14ac:dyDescent="0.25">
      <c r="A123" s="97"/>
      <c r="B123" s="97"/>
      <c r="C123" s="97"/>
      <c r="D123" s="97"/>
      <c r="E123" s="97"/>
      <c r="F123" s="97"/>
      <c r="G123" s="97"/>
      <c r="H123" s="97"/>
      <c r="I123" s="97"/>
      <c r="J123" s="97"/>
      <c r="K123" s="97"/>
    </row>
    <row r="124" spans="1:11" x14ac:dyDescent="0.25">
      <c r="A124" s="97"/>
      <c r="B124" s="97"/>
      <c r="C124" s="97"/>
      <c r="D124" s="97"/>
      <c r="E124" s="97"/>
      <c r="F124" s="97"/>
      <c r="G124" s="97"/>
      <c r="H124" s="97"/>
      <c r="I124" s="97"/>
      <c r="J124" s="97"/>
      <c r="K124" s="97"/>
    </row>
    <row r="125" spans="1:11" x14ac:dyDescent="0.25">
      <c r="A125" s="97"/>
      <c r="B125" s="97"/>
      <c r="C125" s="97"/>
      <c r="D125" s="97"/>
      <c r="E125" s="97"/>
      <c r="F125" s="97"/>
      <c r="G125" s="97"/>
      <c r="H125" s="97"/>
      <c r="I125" s="97"/>
      <c r="J125" s="97"/>
      <c r="K125" s="97"/>
    </row>
    <row r="126" spans="1:11" x14ac:dyDescent="0.25">
      <c r="A126" s="97"/>
      <c r="B126" s="97"/>
      <c r="C126" s="97"/>
      <c r="D126" s="97"/>
      <c r="E126" s="97"/>
      <c r="F126" s="97"/>
      <c r="G126" s="97"/>
      <c r="H126" s="97"/>
      <c r="I126" s="97"/>
      <c r="J126" s="97"/>
      <c r="K126" s="97"/>
    </row>
    <row r="127" spans="1:11" x14ac:dyDescent="0.25">
      <c r="A127" s="97"/>
      <c r="B127" s="97"/>
      <c r="C127" s="97"/>
      <c r="D127" s="97"/>
      <c r="E127" s="97"/>
      <c r="F127" s="97"/>
      <c r="G127" s="97"/>
      <c r="H127" s="97"/>
      <c r="I127" s="97"/>
      <c r="J127" s="97"/>
      <c r="K127" s="97"/>
    </row>
    <row r="128" spans="1:11" x14ac:dyDescent="0.25">
      <c r="A128" s="97"/>
      <c r="B128" s="97"/>
      <c r="C128" s="97"/>
      <c r="D128" s="97"/>
      <c r="E128" s="97"/>
      <c r="F128" s="97"/>
      <c r="G128" s="97"/>
      <c r="H128" s="97"/>
      <c r="I128" s="97"/>
      <c r="J128" s="97"/>
      <c r="K128" s="97"/>
    </row>
    <row r="129" spans="1:11" x14ac:dyDescent="0.25">
      <c r="A129" s="97"/>
      <c r="B129" s="97"/>
      <c r="C129" s="97"/>
      <c r="D129" s="97"/>
      <c r="E129" s="97"/>
      <c r="F129" s="97"/>
      <c r="G129" s="97"/>
      <c r="H129" s="97"/>
      <c r="I129" s="97"/>
      <c r="J129" s="97"/>
      <c r="K129" s="97"/>
    </row>
    <row r="130" spans="1:11" x14ac:dyDescent="0.25">
      <c r="A130" s="97"/>
      <c r="B130" s="97"/>
      <c r="C130" s="97"/>
      <c r="D130" s="97"/>
      <c r="E130" s="97"/>
      <c r="F130" s="97"/>
      <c r="G130" s="97"/>
      <c r="H130" s="97"/>
      <c r="I130" s="97"/>
      <c r="J130" s="97"/>
      <c r="K130" s="97"/>
    </row>
    <row r="131" spans="1:11" x14ac:dyDescent="0.25">
      <c r="A131" s="97"/>
      <c r="B131" s="97"/>
      <c r="C131" s="97"/>
      <c r="D131" s="97"/>
      <c r="E131" s="97"/>
      <c r="F131" s="97"/>
      <c r="G131" s="97"/>
      <c r="H131" s="97"/>
      <c r="I131" s="97"/>
      <c r="J131" s="97"/>
      <c r="K131" s="97"/>
    </row>
    <row r="132" spans="1:11" x14ac:dyDescent="0.25">
      <c r="A132" s="97"/>
      <c r="B132" s="97"/>
      <c r="C132" s="97"/>
      <c r="D132" s="97"/>
      <c r="E132" s="97"/>
      <c r="F132" s="97"/>
      <c r="G132" s="97"/>
      <c r="H132" s="97"/>
      <c r="I132" s="97"/>
      <c r="J132" s="97"/>
      <c r="K132" s="97"/>
    </row>
    <row r="133" spans="1:11" x14ac:dyDescent="0.25">
      <c r="A133" s="97"/>
      <c r="B133" s="97"/>
      <c r="C133" s="97"/>
      <c r="D133" s="97"/>
      <c r="E133" s="97"/>
      <c r="F133" s="97"/>
      <c r="G133" s="97"/>
      <c r="H133" s="97"/>
      <c r="I133" s="97"/>
      <c r="J133" s="97"/>
      <c r="K133" s="97"/>
    </row>
    <row r="134" spans="1:11" x14ac:dyDescent="0.25">
      <c r="A134" s="97"/>
      <c r="B134" s="97"/>
      <c r="C134" s="97"/>
      <c r="D134" s="97"/>
      <c r="E134" s="97"/>
      <c r="F134" s="97"/>
      <c r="G134" s="97"/>
      <c r="H134" s="97"/>
      <c r="I134" s="97"/>
      <c r="J134" s="97"/>
      <c r="K134" s="97"/>
    </row>
    <row r="135" spans="1:11" x14ac:dyDescent="0.25">
      <c r="A135" s="97"/>
      <c r="B135" s="97"/>
      <c r="C135" s="97"/>
      <c r="D135" s="97"/>
      <c r="E135" s="97"/>
      <c r="F135" s="97"/>
      <c r="G135" s="97"/>
      <c r="H135" s="97"/>
      <c r="I135" s="97"/>
      <c r="J135" s="97"/>
      <c r="K135" s="97"/>
    </row>
    <row r="136" spans="1:11" x14ac:dyDescent="0.25">
      <c r="A136" s="97"/>
      <c r="B136" s="97"/>
      <c r="C136" s="97"/>
      <c r="D136" s="97"/>
      <c r="E136" s="97"/>
      <c r="F136" s="97"/>
      <c r="G136" s="97"/>
      <c r="H136" s="97"/>
      <c r="I136" s="97"/>
      <c r="J136" s="97"/>
      <c r="K136" s="97"/>
    </row>
    <row r="137" spans="1:11" x14ac:dyDescent="0.25">
      <c r="A137" s="97"/>
      <c r="B137" s="97"/>
      <c r="C137" s="97"/>
      <c r="D137" s="97"/>
      <c r="E137" s="97"/>
      <c r="F137" s="97"/>
      <c r="G137" s="97"/>
      <c r="H137" s="97"/>
      <c r="I137" s="97"/>
      <c r="J137" s="97"/>
      <c r="K137" s="97"/>
    </row>
    <row r="138" spans="1:11" x14ac:dyDescent="0.25">
      <c r="A138" s="97"/>
      <c r="B138" s="97"/>
      <c r="C138" s="97"/>
      <c r="D138" s="97"/>
      <c r="E138" s="97"/>
      <c r="F138" s="97"/>
      <c r="G138" s="97"/>
      <c r="H138" s="97"/>
      <c r="I138" s="97"/>
      <c r="J138" s="97"/>
      <c r="K138" s="97"/>
    </row>
    <row r="139" spans="1:11" x14ac:dyDescent="0.25">
      <c r="A139" s="97"/>
      <c r="B139" s="97"/>
      <c r="C139" s="97"/>
      <c r="D139" s="97"/>
      <c r="E139" s="97"/>
      <c r="F139" s="97"/>
      <c r="G139" s="97"/>
      <c r="H139" s="97"/>
      <c r="I139" s="97"/>
      <c r="J139" s="97"/>
      <c r="K139" s="97"/>
    </row>
    <row r="140" spans="1:11" x14ac:dyDescent="0.25">
      <c r="A140" s="97"/>
      <c r="B140" s="97"/>
      <c r="C140" s="97"/>
      <c r="D140" s="97"/>
      <c r="E140" s="97"/>
      <c r="F140" s="97"/>
      <c r="G140" s="97"/>
      <c r="H140" s="97"/>
      <c r="I140" s="97"/>
      <c r="J140" s="97"/>
      <c r="K140" s="97"/>
    </row>
    <row r="141" spans="1:11" x14ac:dyDescent="0.25">
      <c r="A141" s="97"/>
      <c r="B141" s="97"/>
      <c r="C141" s="97"/>
      <c r="D141" s="97"/>
      <c r="E141" s="97"/>
      <c r="F141" s="97"/>
      <c r="G141" s="97"/>
      <c r="H141" s="97"/>
      <c r="I141" s="97"/>
      <c r="J141" s="97"/>
      <c r="K141" s="97"/>
    </row>
    <row r="142" spans="1:11" x14ac:dyDescent="0.25">
      <c r="A142" s="97"/>
      <c r="B142" s="97"/>
      <c r="C142" s="97"/>
      <c r="D142" s="97"/>
      <c r="E142" s="97"/>
      <c r="F142" s="97"/>
      <c r="G142" s="97"/>
      <c r="H142" s="97"/>
      <c r="I142" s="97"/>
      <c r="J142" s="97"/>
      <c r="K142" s="97"/>
    </row>
    <row r="143" spans="1:11" x14ac:dyDescent="0.25">
      <c r="A143" s="97"/>
      <c r="B143" s="97"/>
      <c r="H143" s="97"/>
      <c r="I143" s="97"/>
      <c r="J143" s="97"/>
      <c r="K143" s="97"/>
    </row>
    <row r="144" spans="1:11" x14ac:dyDescent="0.25">
      <c r="A144" s="97"/>
      <c r="B144" s="97"/>
      <c r="H144" s="97"/>
      <c r="I144" s="97"/>
      <c r="J144" s="97"/>
      <c r="K144" s="97"/>
    </row>
    <row r="145" spans="1:11" x14ac:dyDescent="0.25">
      <c r="A145" s="97"/>
      <c r="B145" s="97"/>
      <c r="H145" s="97"/>
      <c r="I145" s="97"/>
      <c r="J145" s="97"/>
      <c r="K145" s="97"/>
    </row>
    <row r="146" spans="1:11" x14ac:dyDescent="0.25">
      <c r="A146" s="97"/>
      <c r="B146" s="97"/>
      <c r="H146" s="97"/>
      <c r="I146" s="97"/>
      <c r="J146" s="97"/>
      <c r="K146" s="97"/>
    </row>
    <row r="147" spans="1:11" x14ac:dyDescent="0.25">
      <c r="A147" s="97"/>
      <c r="B147" s="97"/>
      <c r="H147" s="97"/>
      <c r="I147" s="97"/>
      <c r="J147" s="97"/>
      <c r="K147" s="97"/>
    </row>
    <row r="148" spans="1:11" x14ac:dyDescent="0.25">
      <c r="A148" s="97"/>
      <c r="B148" s="97"/>
      <c r="H148" s="97"/>
      <c r="I148" s="97"/>
      <c r="J148" s="97"/>
      <c r="K148" s="97"/>
    </row>
    <row r="149" spans="1:11" x14ac:dyDescent="0.25">
      <c r="A149" s="97"/>
      <c r="B149" s="97"/>
      <c r="H149" s="97"/>
      <c r="I149" s="97"/>
      <c r="J149" s="97"/>
      <c r="K149" s="97"/>
    </row>
    <row r="150" spans="1:11" x14ac:dyDescent="0.25">
      <c r="A150" s="97"/>
      <c r="B150" s="97"/>
      <c r="H150" s="97"/>
      <c r="I150" s="97"/>
      <c r="J150" s="97"/>
      <c r="K150" s="97"/>
    </row>
    <row r="151" spans="1:11" x14ac:dyDescent="0.25">
      <c r="A151" s="97"/>
      <c r="B151" s="97"/>
      <c r="H151" s="97"/>
      <c r="I151" s="97"/>
      <c r="J151" s="97"/>
      <c r="K151" s="97"/>
    </row>
    <row r="152" spans="1:11" x14ac:dyDescent="0.25">
      <c r="B152" s="97"/>
      <c r="J152" s="97"/>
    </row>
  </sheetData>
  <mergeCells count="83">
    <mergeCell ref="I59:I61"/>
    <mergeCell ref="I54:I58"/>
    <mergeCell ref="I64:I67"/>
    <mergeCell ref="D51:E53"/>
    <mergeCell ref="I51:I53"/>
    <mergeCell ref="D59:E61"/>
    <mergeCell ref="F51:H53"/>
    <mergeCell ref="F54:H58"/>
    <mergeCell ref="F59:H61"/>
    <mergeCell ref="F62:H62"/>
    <mergeCell ref="F63:H63"/>
    <mergeCell ref="F64:H67"/>
    <mergeCell ref="D63:E63"/>
    <mergeCell ref="D64:E67"/>
    <mergeCell ref="I45:I47"/>
    <mergeCell ref="I48:I50"/>
    <mergeCell ref="G93:I93"/>
    <mergeCell ref="G88:I88"/>
    <mergeCell ref="G89:I89"/>
    <mergeCell ref="G90:I90"/>
    <mergeCell ref="G91:I91"/>
    <mergeCell ref="G92:I92"/>
    <mergeCell ref="E83:H83"/>
    <mergeCell ref="E81:H81"/>
    <mergeCell ref="D85:E85"/>
    <mergeCell ref="F85:I85"/>
    <mergeCell ref="E82:H82"/>
    <mergeCell ref="E71:H71"/>
    <mergeCell ref="C74:H74"/>
    <mergeCell ref="D75:H75"/>
    <mergeCell ref="C3:I3"/>
    <mergeCell ref="C4:I4"/>
    <mergeCell ref="C38:H38"/>
    <mergeCell ref="D7:E7"/>
    <mergeCell ref="F7:G7"/>
    <mergeCell ref="F31:G31"/>
    <mergeCell ref="F26:G26"/>
    <mergeCell ref="F8:G8"/>
    <mergeCell ref="E35:H35"/>
    <mergeCell ref="E36:H36"/>
    <mergeCell ref="D34:I34"/>
    <mergeCell ref="F30:G30"/>
    <mergeCell ref="D27:E27"/>
    <mergeCell ref="D21:E21"/>
    <mergeCell ref="F21:G21"/>
    <mergeCell ref="F27:G27"/>
    <mergeCell ref="F9:G9"/>
    <mergeCell ref="F10:G10"/>
    <mergeCell ref="F15:G15"/>
    <mergeCell ref="F16:G16"/>
    <mergeCell ref="F17:G17"/>
    <mergeCell ref="D14:E16"/>
    <mergeCell ref="D39:I42"/>
    <mergeCell ref="D62:E62"/>
    <mergeCell ref="D8:E10"/>
    <mergeCell ref="F14:G14"/>
    <mergeCell ref="F13:G13"/>
    <mergeCell ref="D11:E13"/>
    <mergeCell ref="F11:G11"/>
    <mergeCell ref="F12:G12"/>
    <mergeCell ref="F18:G18"/>
    <mergeCell ref="F19:G19"/>
    <mergeCell ref="F22:G22"/>
    <mergeCell ref="D17:E20"/>
    <mergeCell ref="F20:G20"/>
    <mergeCell ref="F23:G23"/>
    <mergeCell ref="F24:G24"/>
    <mergeCell ref="D28:E31"/>
    <mergeCell ref="F28:G28"/>
    <mergeCell ref="F29:G29"/>
    <mergeCell ref="D22:E24"/>
    <mergeCell ref="D25:E26"/>
    <mergeCell ref="F25:G25"/>
    <mergeCell ref="E70:H70"/>
    <mergeCell ref="E72:H72"/>
    <mergeCell ref="D44:E44"/>
    <mergeCell ref="F44:G44"/>
    <mergeCell ref="D58:E58"/>
    <mergeCell ref="D45:E47"/>
    <mergeCell ref="D48:E50"/>
    <mergeCell ref="D54:E57"/>
    <mergeCell ref="F45:H47"/>
    <mergeCell ref="F48:H50"/>
  </mergeCells>
  <hyperlinks>
    <hyperlink ref="E36" r:id="rId1"/>
    <hyperlink ref="E83" r:id="rId2"/>
    <hyperlink ref="E72" r:id="rId3"/>
  </hyperlinks>
  <pageMargins left="0.2" right="0.21" top="0.17" bottom="0.17" header="0.17" footer="0.17"/>
  <pageSetup scale="12" orientation="landscape" r:id="rId4"/>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6"/>
  <sheetViews>
    <sheetView topLeftCell="A11" workbookViewId="0">
      <selection activeCell="H14" sqref="H14"/>
    </sheetView>
  </sheetViews>
  <sheetFormatPr defaultColWidth="8.7109375" defaultRowHeight="15" x14ac:dyDescent="0.25"/>
  <cols>
    <col min="1" max="1" width="1.42578125" customWidth="1"/>
    <col min="2" max="2" width="1.7109375" customWidth="1"/>
    <col min="3" max="3" width="13.42578125" customWidth="1"/>
    <col min="4" max="4" width="11.42578125" customWidth="1"/>
    <col min="5" max="5" width="14.7109375" customWidth="1"/>
    <col min="6" max="6" width="20.7109375" customWidth="1"/>
    <col min="7" max="7" width="42.28515625" customWidth="1"/>
    <col min="8" max="8" width="25.5703125" customWidth="1"/>
    <col min="9" max="10" width="1.7109375" customWidth="1"/>
  </cols>
  <sheetData>
    <row r="1" spans="2:9" ht="15.75" thickBot="1" x14ac:dyDescent="0.3"/>
    <row r="2" spans="2:9" ht="15.75" thickBot="1" x14ac:dyDescent="0.3">
      <c r="B2" s="37"/>
      <c r="C2" s="38"/>
      <c r="D2" s="39"/>
      <c r="E2" s="39"/>
      <c r="F2" s="39"/>
      <c r="G2" s="39"/>
      <c r="H2" s="39"/>
      <c r="I2" s="40"/>
    </row>
    <row r="3" spans="2:9" ht="21" thickBot="1" x14ac:dyDescent="0.35">
      <c r="B3" s="90"/>
      <c r="C3" s="369" t="s">
        <v>246</v>
      </c>
      <c r="D3" s="537"/>
      <c r="E3" s="537"/>
      <c r="F3" s="537"/>
      <c r="G3" s="537"/>
      <c r="H3" s="538"/>
      <c r="I3" s="92"/>
    </row>
    <row r="4" spans="2:9" x14ac:dyDescent="0.25">
      <c r="B4" s="41"/>
      <c r="C4" s="539" t="s">
        <v>247</v>
      </c>
      <c r="D4" s="539"/>
      <c r="E4" s="539"/>
      <c r="F4" s="539"/>
      <c r="G4" s="539"/>
      <c r="H4" s="539"/>
      <c r="I4" s="42"/>
    </row>
    <row r="5" spans="2:9" x14ac:dyDescent="0.25">
      <c r="B5" s="41"/>
      <c r="C5" s="540"/>
      <c r="D5" s="540"/>
      <c r="E5" s="540"/>
      <c r="F5" s="540"/>
      <c r="G5" s="540"/>
      <c r="H5" s="540"/>
      <c r="I5" s="42"/>
    </row>
    <row r="6" spans="2:9" ht="30.75" customHeight="1" x14ac:dyDescent="0.25">
      <c r="B6" s="41"/>
      <c r="C6" s="541" t="s">
        <v>248</v>
      </c>
      <c r="D6" s="541"/>
      <c r="E6" s="44"/>
      <c r="F6" s="44"/>
      <c r="G6" s="44"/>
      <c r="H6" s="44"/>
      <c r="I6" s="42"/>
    </row>
    <row r="7" spans="2:9" ht="30" customHeight="1" x14ac:dyDescent="0.25">
      <c r="B7" s="41"/>
      <c r="C7" s="286" t="s">
        <v>245</v>
      </c>
      <c r="D7" s="534" t="s">
        <v>244</v>
      </c>
      <c r="E7" s="534"/>
      <c r="F7" s="287" t="s">
        <v>242</v>
      </c>
      <c r="G7" s="287" t="s">
        <v>276</v>
      </c>
      <c r="H7" s="287" t="s">
        <v>285</v>
      </c>
      <c r="I7" s="42"/>
    </row>
    <row r="8" spans="2:9" ht="90.75" customHeight="1" x14ac:dyDescent="0.25">
      <c r="B8" s="46"/>
      <c r="C8" s="536" t="s">
        <v>681</v>
      </c>
      <c r="D8" s="467" t="s">
        <v>679</v>
      </c>
      <c r="E8" s="467"/>
      <c r="F8" s="269" t="s">
        <v>759</v>
      </c>
      <c r="G8" s="288" t="s">
        <v>853</v>
      </c>
      <c r="H8" s="293" t="s">
        <v>689</v>
      </c>
      <c r="I8" s="47"/>
    </row>
    <row r="9" spans="2:9" ht="97.5" customHeight="1" x14ac:dyDescent="0.25">
      <c r="B9" s="46"/>
      <c r="C9" s="536"/>
      <c r="D9" s="467" t="s">
        <v>680</v>
      </c>
      <c r="E9" s="467"/>
      <c r="F9" s="294" t="s">
        <v>682</v>
      </c>
      <c r="G9" s="318" t="s">
        <v>828</v>
      </c>
      <c r="H9" s="288" t="s">
        <v>854</v>
      </c>
      <c r="I9" s="47"/>
    </row>
    <row r="10" spans="2:9" ht="74.45" customHeight="1" x14ac:dyDescent="0.25">
      <c r="B10" s="46"/>
      <c r="C10" s="536" t="s">
        <v>683</v>
      </c>
      <c r="D10" s="467" t="s">
        <v>760</v>
      </c>
      <c r="E10" s="467"/>
      <c r="F10" s="295" t="s">
        <v>694</v>
      </c>
      <c r="G10" s="294" t="s">
        <v>829</v>
      </c>
      <c r="H10" s="288" t="s">
        <v>761</v>
      </c>
      <c r="I10" s="47"/>
    </row>
    <row r="11" spans="2:9" ht="54" customHeight="1" x14ac:dyDescent="0.25">
      <c r="B11" s="46"/>
      <c r="C11" s="536"/>
      <c r="D11" s="467" t="s">
        <v>762</v>
      </c>
      <c r="E11" s="467"/>
      <c r="F11" s="294" t="s">
        <v>690</v>
      </c>
      <c r="G11" s="291" t="s">
        <v>830</v>
      </c>
      <c r="H11" s="288" t="s">
        <v>691</v>
      </c>
      <c r="I11" s="47"/>
    </row>
    <row r="12" spans="2:9" ht="105.4" customHeight="1" x14ac:dyDescent="0.25">
      <c r="B12" s="46"/>
      <c r="C12" s="536"/>
      <c r="D12" s="467" t="s">
        <v>831</v>
      </c>
      <c r="E12" s="467"/>
      <c r="F12" s="294" t="s">
        <v>688</v>
      </c>
      <c r="G12" s="294" t="s">
        <v>833</v>
      </c>
      <c r="H12" s="288" t="s">
        <v>832</v>
      </c>
      <c r="I12" s="47"/>
    </row>
    <row r="13" spans="2:9" ht="60" x14ac:dyDescent="0.25">
      <c r="B13" s="46"/>
      <c r="C13" s="292" t="s">
        <v>687</v>
      </c>
      <c r="D13" s="535" t="s">
        <v>859</v>
      </c>
      <c r="E13" s="535"/>
      <c r="F13" s="275" t="s">
        <v>860</v>
      </c>
      <c r="G13" s="318" t="s">
        <v>861</v>
      </c>
      <c r="H13" s="275" t="s">
        <v>862</v>
      </c>
      <c r="I13" s="47"/>
    </row>
    <row r="14" spans="2:9" ht="60" x14ac:dyDescent="0.25">
      <c r="B14" s="46"/>
      <c r="C14" s="289"/>
      <c r="D14" s="467" t="s">
        <v>763</v>
      </c>
      <c r="E14" s="467"/>
      <c r="F14" s="288" t="s">
        <v>692</v>
      </c>
      <c r="G14" s="291" t="s">
        <v>764</v>
      </c>
      <c r="H14" s="288" t="s">
        <v>693</v>
      </c>
      <c r="I14" s="47"/>
    </row>
    <row r="15" spans="2:9" x14ac:dyDescent="0.25">
      <c r="B15" s="46"/>
      <c r="C15" s="289"/>
      <c r="D15" s="534"/>
      <c r="E15" s="534"/>
      <c r="F15" s="287"/>
      <c r="G15" s="287"/>
      <c r="H15" s="287"/>
      <c r="I15" s="47"/>
    </row>
    <row r="16" spans="2:9" ht="15.75" thickBot="1" x14ac:dyDescent="0.3">
      <c r="B16" s="99"/>
      <c r="C16" s="100"/>
      <c r="D16" s="100"/>
      <c r="E16" s="100"/>
      <c r="F16" s="100"/>
      <c r="G16" s="100"/>
      <c r="H16" s="100"/>
      <c r="I16" s="101"/>
    </row>
  </sheetData>
  <mergeCells count="15">
    <mergeCell ref="C10:C12"/>
    <mergeCell ref="C3:H3"/>
    <mergeCell ref="C4:H4"/>
    <mergeCell ref="C5:H5"/>
    <mergeCell ref="D7:E7"/>
    <mergeCell ref="D8:E8"/>
    <mergeCell ref="C6:D6"/>
    <mergeCell ref="C8:C9"/>
    <mergeCell ref="D9:E9"/>
    <mergeCell ref="D10:E10"/>
    <mergeCell ref="D15:E15"/>
    <mergeCell ref="D13:E13"/>
    <mergeCell ref="D12:E12"/>
    <mergeCell ref="D14:E14"/>
    <mergeCell ref="D11:E11"/>
  </mergeCells>
  <pageMargins left="0.25" right="0.25" top="0.17" bottom="0.17" header="0.17" footer="0.17"/>
  <pageSetup scale="76"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
  <sheetViews>
    <sheetView zoomScale="90" zoomScaleNormal="90" workbookViewId="0">
      <selection activeCell="C7" sqref="C7"/>
    </sheetView>
  </sheetViews>
  <sheetFormatPr defaultColWidth="8.7109375" defaultRowHeight="15" x14ac:dyDescent="0.25"/>
  <cols>
    <col min="1" max="1" width="1.28515625" customWidth="1"/>
    <col min="2" max="2" width="2" customWidth="1"/>
    <col min="3" max="3" width="45.28515625" customWidth="1"/>
    <col min="4" max="4" width="76.28515625" customWidth="1"/>
    <col min="5" max="5" width="2.42578125" customWidth="1"/>
    <col min="6" max="6" width="1.42578125" customWidth="1"/>
  </cols>
  <sheetData>
    <row r="1" spans="2:5" ht="15.75" thickBot="1" x14ac:dyDescent="0.3"/>
    <row r="2" spans="2:5" ht="15.75" thickBot="1" x14ac:dyDescent="0.3">
      <c r="B2" s="113"/>
      <c r="C2" s="65"/>
      <c r="D2" s="65"/>
      <c r="E2" s="66"/>
    </row>
    <row r="3" spans="2:5" ht="19.5" thickBot="1" x14ac:dyDescent="0.35">
      <c r="B3" s="114"/>
      <c r="C3" s="543" t="s">
        <v>261</v>
      </c>
      <c r="D3" s="544"/>
      <c r="E3" s="115"/>
    </row>
    <row r="4" spans="2:5" x14ac:dyDescent="0.25">
      <c r="B4" s="114"/>
      <c r="C4" s="116"/>
      <c r="D4" s="116"/>
      <c r="E4" s="115"/>
    </row>
    <row r="5" spans="2:5" ht="15.75" thickBot="1" x14ac:dyDescent="0.3">
      <c r="B5" s="114"/>
      <c r="C5" s="117" t="s">
        <v>300</v>
      </c>
      <c r="D5" s="116"/>
      <c r="E5" s="115"/>
    </row>
    <row r="6" spans="2:5" ht="15.75" thickBot="1" x14ac:dyDescent="0.3">
      <c r="B6" s="114"/>
      <c r="C6" s="126" t="s">
        <v>262</v>
      </c>
      <c r="D6" s="127" t="s">
        <v>263</v>
      </c>
      <c r="E6" s="115"/>
    </row>
    <row r="7" spans="2:5" ht="160.15" customHeight="1" thickBot="1" x14ac:dyDescent="0.3">
      <c r="B7" s="114"/>
      <c r="C7" s="118" t="s">
        <v>304</v>
      </c>
      <c r="D7" s="119" t="s">
        <v>835</v>
      </c>
      <c r="E7" s="115"/>
    </row>
    <row r="8" spans="2:5" ht="280.5" customHeight="1" thickBot="1" x14ac:dyDescent="0.3">
      <c r="B8" s="114"/>
      <c r="C8" s="120" t="s">
        <v>305</v>
      </c>
      <c r="D8" s="121" t="s">
        <v>855</v>
      </c>
      <c r="E8" s="115"/>
    </row>
    <row r="9" spans="2:5" ht="147.94999999999999" customHeight="1" thickBot="1" x14ac:dyDescent="0.3">
      <c r="B9" s="114"/>
      <c r="C9" s="122" t="s">
        <v>264</v>
      </c>
      <c r="D9" s="354" t="s">
        <v>836</v>
      </c>
      <c r="E9" s="115"/>
    </row>
    <row r="10" spans="2:5" ht="134.25" customHeight="1" thickBot="1" x14ac:dyDescent="0.3">
      <c r="B10" s="114"/>
      <c r="C10" s="118" t="s">
        <v>277</v>
      </c>
      <c r="D10" s="119" t="s">
        <v>834</v>
      </c>
      <c r="E10" s="115"/>
    </row>
    <row r="11" spans="2:5" x14ac:dyDescent="0.25">
      <c r="B11" s="114"/>
      <c r="C11" s="116"/>
      <c r="D11" s="116"/>
      <c r="E11" s="115"/>
    </row>
    <row r="12" spans="2:5" ht="15.75" thickBot="1" x14ac:dyDescent="0.3">
      <c r="B12" s="114"/>
      <c r="C12" s="545" t="s">
        <v>301</v>
      </c>
      <c r="D12" s="545"/>
      <c r="E12" s="115"/>
    </row>
    <row r="13" spans="2:5" ht="15.75" thickBot="1" x14ac:dyDescent="0.3">
      <c r="B13" s="114"/>
      <c r="C13" s="128" t="s">
        <v>265</v>
      </c>
      <c r="D13" s="128" t="s">
        <v>263</v>
      </c>
      <c r="E13" s="115"/>
    </row>
    <row r="14" spans="2:5" ht="15.75" thickBot="1" x14ac:dyDescent="0.3">
      <c r="B14" s="114"/>
      <c r="C14" s="542" t="s">
        <v>302</v>
      </c>
      <c r="D14" s="542"/>
      <c r="E14" s="115"/>
    </row>
    <row r="15" spans="2:5" ht="75.75" thickBot="1" x14ac:dyDescent="0.3">
      <c r="B15" s="114"/>
      <c r="C15" s="122" t="s">
        <v>306</v>
      </c>
      <c r="D15" s="123"/>
      <c r="E15" s="115"/>
    </row>
    <row r="16" spans="2:5" ht="60.75" thickBot="1" x14ac:dyDescent="0.3">
      <c r="B16" s="114"/>
      <c r="C16" s="122" t="s">
        <v>307</v>
      </c>
      <c r="D16" s="123"/>
      <c r="E16" s="115"/>
    </row>
    <row r="17" spans="2:5" ht="15.75" thickBot="1" x14ac:dyDescent="0.3">
      <c r="B17" s="114"/>
      <c r="C17" s="546" t="s">
        <v>645</v>
      </c>
      <c r="D17" s="546"/>
      <c r="E17" s="115"/>
    </row>
    <row r="18" spans="2:5" ht="75.75" customHeight="1" thickBot="1" x14ac:dyDescent="0.3">
      <c r="B18" s="114"/>
      <c r="C18" s="248" t="s">
        <v>643</v>
      </c>
      <c r="D18" s="247"/>
      <c r="E18" s="115"/>
    </row>
    <row r="19" spans="2:5" ht="120.75" customHeight="1" thickBot="1" x14ac:dyDescent="0.3">
      <c r="B19" s="114"/>
      <c r="C19" s="248" t="s">
        <v>644</v>
      </c>
      <c r="D19" s="247"/>
      <c r="E19" s="115"/>
    </row>
    <row r="20" spans="2:5" ht="15.75" thickBot="1" x14ac:dyDescent="0.3">
      <c r="B20" s="114"/>
      <c r="C20" s="542" t="s">
        <v>303</v>
      </c>
      <c r="D20" s="542"/>
      <c r="E20" s="115"/>
    </row>
    <row r="21" spans="2:5" ht="75.75" thickBot="1" x14ac:dyDescent="0.3">
      <c r="B21" s="114"/>
      <c r="C21" s="122" t="s">
        <v>308</v>
      </c>
      <c r="D21" s="123"/>
      <c r="E21" s="115"/>
    </row>
    <row r="22" spans="2:5" ht="60.75" thickBot="1" x14ac:dyDescent="0.3">
      <c r="B22" s="114"/>
      <c r="C22" s="122" t="s">
        <v>299</v>
      </c>
      <c r="D22" s="123"/>
      <c r="E22" s="115"/>
    </row>
    <row r="23" spans="2:5" ht="15.75" thickBot="1" x14ac:dyDescent="0.3">
      <c r="B23" s="114"/>
      <c r="C23" s="542" t="s">
        <v>266</v>
      </c>
      <c r="D23" s="542"/>
      <c r="E23" s="115"/>
    </row>
    <row r="24" spans="2:5" ht="30.75" thickBot="1" x14ac:dyDescent="0.3">
      <c r="B24" s="114"/>
      <c r="C24" s="124" t="s">
        <v>267</v>
      </c>
      <c r="D24" s="124"/>
      <c r="E24" s="115"/>
    </row>
    <row r="25" spans="2:5" ht="30.75" thickBot="1" x14ac:dyDescent="0.3">
      <c r="B25" s="114"/>
      <c r="C25" s="124" t="s">
        <v>268</v>
      </c>
      <c r="D25" s="124"/>
      <c r="E25" s="115"/>
    </row>
    <row r="26" spans="2:5" ht="30.75" thickBot="1" x14ac:dyDescent="0.3">
      <c r="B26" s="114"/>
      <c r="C26" s="124" t="s">
        <v>269</v>
      </c>
      <c r="D26" s="124"/>
      <c r="E26" s="115"/>
    </row>
    <row r="27" spans="2:5" ht="15.75" thickBot="1" x14ac:dyDescent="0.3">
      <c r="B27" s="114"/>
      <c r="C27" s="542" t="s">
        <v>270</v>
      </c>
      <c r="D27" s="542"/>
      <c r="E27" s="115"/>
    </row>
    <row r="28" spans="2:5" ht="60.75" thickBot="1" x14ac:dyDescent="0.3">
      <c r="B28" s="114"/>
      <c r="C28" s="122" t="s">
        <v>309</v>
      </c>
      <c r="D28" s="123"/>
      <c r="E28" s="115"/>
    </row>
    <row r="29" spans="2:5" ht="30.75" thickBot="1" x14ac:dyDescent="0.3">
      <c r="B29" s="114"/>
      <c r="C29" s="122" t="s">
        <v>310</v>
      </c>
      <c r="D29" s="123"/>
      <c r="E29" s="115"/>
    </row>
    <row r="30" spans="2:5" ht="75.75" thickBot="1" x14ac:dyDescent="0.3">
      <c r="B30" s="114"/>
      <c r="C30" s="122" t="s">
        <v>271</v>
      </c>
      <c r="D30" s="123"/>
      <c r="E30" s="115"/>
    </row>
    <row r="31" spans="2:5" ht="45.75" thickBot="1" x14ac:dyDescent="0.3">
      <c r="B31" s="114"/>
      <c r="C31" s="122" t="s">
        <v>311</v>
      </c>
      <c r="D31" s="123"/>
      <c r="E31" s="115"/>
    </row>
    <row r="32" spans="2:5" ht="15.75" thickBot="1" x14ac:dyDescent="0.3">
      <c r="B32" s="155"/>
      <c r="C32" s="125"/>
      <c r="D32" s="125"/>
      <c r="E32" s="156"/>
    </row>
  </sheetData>
  <mergeCells count="7">
    <mergeCell ref="C27:D27"/>
    <mergeCell ref="C3:D3"/>
    <mergeCell ref="C12:D12"/>
    <mergeCell ref="C14:D14"/>
    <mergeCell ref="C20:D20"/>
    <mergeCell ref="C23:D23"/>
    <mergeCell ref="C17:D17"/>
  </mergeCells>
  <pageMargins left="0.25" right="0.25" top="0.18" bottom="0.17" header="0.17" footer="0.17"/>
  <pageSetup orientation="landscape"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320"/>
  <sheetViews>
    <sheetView topLeftCell="H84" zoomScale="89" zoomScaleNormal="89" workbookViewId="0">
      <selection activeCell="B53" sqref="B53:B55"/>
    </sheetView>
  </sheetViews>
  <sheetFormatPr defaultColWidth="9.28515625" defaultRowHeight="15" x14ac:dyDescent="0.25"/>
  <cols>
    <col min="1" max="1" width="3" style="158" customWidth="1"/>
    <col min="2" max="2" width="35.42578125" style="158" customWidth="1"/>
    <col min="3" max="3" width="50.5703125" style="158" customWidth="1"/>
    <col min="4" max="4" width="34.28515625" style="158" customWidth="1"/>
    <col min="5" max="5" width="32" style="158" customWidth="1"/>
    <col min="6" max="6" width="26.7109375" style="158" customWidth="1"/>
    <col min="7" max="7" width="26.42578125" style="158" bestFit="1" customWidth="1"/>
    <col min="8" max="8" width="30" style="158" customWidth="1"/>
    <col min="9" max="9" width="26.28515625" style="158" customWidth="1"/>
    <col min="10" max="10" width="25.7109375" style="158" customWidth="1"/>
    <col min="11" max="11" width="31" style="158" bestFit="1" customWidth="1"/>
    <col min="12" max="12" width="30.28515625" style="158" customWidth="1"/>
    <col min="13" max="13" width="27.28515625" style="158" bestFit="1" customWidth="1"/>
    <col min="14" max="14" width="25" style="158" customWidth="1"/>
    <col min="15" max="15" width="25.7109375" style="158" bestFit="1" customWidth="1"/>
    <col min="16" max="16" width="30.28515625" style="158" customWidth="1"/>
    <col min="17" max="17" width="27.28515625" style="158" bestFit="1" customWidth="1"/>
    <col min="18" max="18" width="24.28515625" style="158" customWidth="1"/>
    <col min="19" max="19" width="23.28515625" style="158" bestFit="1" customWidth="1"/>
    <col min="20" max="20" width="27.7109375" style="158" customWidth="1"/>
    <col min="21" max="16384" width="9.28515625" style="158"/>
  </cols>
  <sheetData>
    <row r="1" spans="2:19" ht="15.75" thickBot="1" x14ac:dyDescent="0.3"/>
    <row r="2" spans="2:19" ht="26.25" x14ac:dyDescent="0.25">
      <c r="B2" s="94"/>
      <c r="C2" s="556"/>
      <c r="D2" s="556"/>
      <c r="E2" s="556"/>
      <c r="F2" s="556"/>
      <c r="G2" s="556"/>
      <c r="H2" s="88"/>
      <c r="I2" s="88"/>
      <c r="J2" s="88"/>
      <c r="K2" s="88"/>
      <c r="L2" s="88"/>
      <c r="M2" s="88"/>
      <c r="N2" s="88"/>
      <c r="O2" s="88"/>
      <c r="P2" s="88"/>
      <c r="Q2" s="88"/>
      <c r="R2" s="88"/>
      <c r="S2" s="89"/>
    </row>
    <row r="3" spans="2:19" ht="26.25" x14ac:dyDescent="0.25">
      <c r="B3" s="95"/>
      <c r="C3" s="557" t="s">
        <v>288</v>
      </c>
      <c r="D3" s="558"/>
      <c r="E3" s="558"/>
      <c r="F3" s="558"/>
      <c r="G3" s="559"/>
      <c r="H3" s="91"/>
      <c r="I3" s="91"/>
      <c r="J3" s="91"/>
      <c r="K3" s="91"/>
      <c r="L3" s="91"/>
      <c r="M3" s="91"/>
      <c r="N3" s="91"/>
      <c r="O3" s="91"/>
      <c r="P3" s="91"/>
      <c r="Q3" s="91"/>
      <c r="R3" s="91"/>
      <c r="S3" s="93"/>
    </row>
    <row r="4" spans="2:19" ht="26.25" x14ac:dyDescent="0.25">
      <c r="B4" s="95"/>
      <c r="C4" s="96"/>
      <c r="D4" s="96"/>
      <c r="E4" s="96"/>
      <c r="F4" s="96"/>
      <c r="G4" s="96"/>
      <c r="H4" s="91"/>
      <c r="I4" s="91"/>
      <c r="J4" s="91"/>
      <c r="K4" s="91"/>
      <c r="L4" s="91"/>
      <c r="M4" s="91"/>
      <c r="N4" s="91"/>
      <c r="O4" s="91"/>
      <c r="P4" s="91"/>
      <c r="Q4" s="91"/>
      <c r="R4" s="91"/>
      <c r="S4" s="93"/>
    </row>
    <row r="5" spans="2:19" ht="15.75" thickBot="1" x14ac:dyDescent="0.3">
      <c r="B5" s="90"/>
      <c r="C5" s="91"/>
      <c r="D5" s="91"/>
      <c r="E5" s="91"/>
      <c r="F5" s="91"/>
      <c r="G5" s="91"/>
      <c r="H5" s="91"/>
      <c r="I5" s="91"/>
      <c r="J5" s="91"/>
      <c r="K5" s="91"/>
      <c r="L5" s="91"/>
      <c r="M5" s="91"/>
      <c r="N5" s="91"/>
      <c r="O5" s="91"/>
      <c r="P5" s="91"/>
      <c r="Q5" s="91"/>
      <c r="R5" s="91"/>
      <c r="S5" s="93"/>
    </row>
    <row r="6" spans="2:19" ht="16.5" thickBot="1" x14ac:dyDescent="0.3">
      <c r="B6" s="560" t="s">
        <v>579</v>
      </c>
      <c r="C6" s="561"/>
      <c r="D6" s="561"/>
      <c r="E6" s="561"/>
      <c r="F6" s="561"/>
      <c r="G6" s="561"/>
      <c r="H6" s="240"/>
      <c r="I6" s="240"/>
      <c r="J6" s="240"/>
      <c r="K6" s="240"/>
      <c r="L6" s="240"/>
      <c r="M6" s="240"/>
      <c r="N6" s="240"/>
      <c r="O6" s="240"/>
      <c r="P6" s="240"/>
      <c r="Q6" s="240"/>
      <c r="R6" s="240"/>
      <c r="S6" s="241"/>
    </row>
    <row r="7" spans="2:19" ht="15.75" x14ac:dyDescent="0.25">
      <c r="B7" s="560" t="s">
        <v>641</v>
      </c>
      <c r="C7" s="562"/>
      <c r="D7" s="562"/>
      <c r="E7" s="562"/>
      <c r="F7" s="562"/>
      <c r="G7" s="562"/>
      <c r="H7" s="240"/>
      <c r="I7" s="240"/>
      <c r="J7" s="240"/>
      <c r="K7" s="240"/>
      <c r="L7" s="240"/>
      <c r="M7" s="240"/>
      <c r="N7" s="240"/>
      <c r="O7" s="240"/>
      <c r="P7" s="240"/>
      <c r="Q7" s="240"/>
      <c r="R7" s="240"/>
      <c r="S7" s="241"/>
    </row>
    <row r="8" spans="2:19" ht="15.75" thickBot="1" x14ac:dyDescent="0.3">
      <c r="B8" s="563" t="s">
        <v>241</v>
      </c>
      <c r="C8" s="564"/>
      <c r="D8" s="564"/>
      <c r="E8" s="564"/>
      <c r="F8" s="564"/>
      <c r="G8" s="564"/>
      <c r="H8" s="242"/>
      <c r="I8" s="242"/>
      <c r="J8" s="242"/>
      <c r="K8" s="242"/>
      <c r="L8" s="242"/>
      <c r="M8" s="242"/>
      <c r="N8" s="242"/>
      <c r="O8" s="242"/>
      <c r="P8" s="242"/>
      <c r="Q8" s="242"/>
      <c r="R8" s="242"/>
      <c r="S8" s="243"/>
    </row>
    <row r="10" spans="2:19" ht="21" x14ac:dyDescent="0.35">
      <c r="B10" s="565" t="s">
        <v>314</v>
      </c>
      <c r="C10" s="565"/>
    </row>
    <row r="11" spans="2:19" ht="15.75" thickBot="1" x14ac:dyDescent="0.3"/>
    <row r="12" spans="2:19" ht="15.75" thickBot="1" x14ac:dyDescent="0.3">
      <c r="B12" s="244" t="s">
        <v>315</v>
      </c>
      <c r="C12" s="159" t="s">
        <v>695</v>
      </c>
    </row>
    <row r="13" spans="2:19" ht="15.75" thickBot="1" x14ac:dyDescent="0.3">
      <c r="B13" s="244" t="s">
        <v>280</v>
      </c>
      <c r="C13" s="159" t="s">
        <v>696</v>
      </c>
    </row>
    <row r="14" spans="2:19" ht="15.75" thickBot="1" x14ac:dyDescent="0.3">
      <c r="B14" s="244" t="s">
        <v>642</v>
      </c>
      <c r="C14" s="159" t="s">
        <v>580</v>
      </c>
    </row>
    <row r="15" spans="2:19" ht="15.75" thickBot="1" x14ac:dyDescent="0.3">
      <c r="B15" s="244" t="s">
        <v>316</v>
      </c>
      <c r="C15" s="159" t="s">
        <v>116</v>
      </c>
      <c r="E15" s="296">
        <f>2/6</f>
        <v>0.33333333333333331</v>
      </c>
      <c r="F15" s="297">
        <f>20%*213758</f>
        <v>42751.600000000006</v>
      </c>
    </row>
    <row r="16" spans="2:19" ht="15.75" thickBot="1" x14ac:dyDescent="0.3">
      <c r="B16" s="244" t="s">
        <v>317</v>
      </c>
      <c r="C16" s="159" t="s">
        <v>585</v>
      </c>
      <c r="K16" s="296">
        <f>73758/213758</f>
        <v>0.34505375237418012</v>
      </c>
    </row>
    <row r="17" spans="2:19" ht="15.75" thickBot="1" x14ac:dyDescent="0.3">
      <c r="B17" s="244" t="s">
        <v>318</v>
      </c>
      <c r="C17" s="159" t="s">
        <v>472</v>
      </c>
    </row>
    <row r="18" spans="2:19" ht="15.75" thickBot="1" x14ac:dyDescent="0.3"/>
    <row r="19" spans="2:19" ht="15.75" thickBot="1" x14ac:dyDescent="0.3">
      <c r="D19" s="547" t="s">
        <v>319</v>
      </c>
      <c r="E19" s="548"/>
      <c r="F19" s="548"/>
      <c r="G19" s="549"/>
      <c r="H19" s="547" t="s">
        <v>697</v>
      </c>
      <c r="I19" s="548"/>
      <c r="J19" s="548"/>
      <c r="K19" s="549"/>
      <c r="L19" s="547" t="s">
        <v>321</v>
      </c>
      <c r="M19" s="548"/>
      <c r="N19" s="548"/>
      <c r="O19" s="549"/>
      <c r="P19" s="547" t="s">
        <v>758</v>
      </c>
      <c r="Q19" s="548"/>
      <c r="R19" s="548"/>
      <c r="S19" s="549"/>
    </row>
    <row r="20" spans="2:19" ht="24.75" thickBot="1" x14ac:dyDescent="0.3">
      <c r="B20" s="550" t="s">
        <v>323</v>
      </c>
      <c r="C20" s="553" t="s">
        <v>324</v>
      </c>
      <c r="D20" s="160"/>
      <c r="E20" s="161" t="s">
        <v>325</v>
      </c>
      <c r="F20" s="162" t="s">
        <v>326</v>
      </c>
      <c r="G20" s="163" t="s">
        <v>327</v>
      </c>
      <c r="H20" s="160"/>
      <c r="I20" s="161" t="s">
        <v>325</v>
      </c>
      <c r="J20" s="162" t="s">
        <v>326</v>
      </c>
      <c r="K20" s="163" t="s">
        <v>327</v>
      </c>
      <c r="L20" s="160"/>
      <c r="M20" s="161" t="s">
        <v>325</v>
      </c>
      <c r="N20" s="162" t="s">
        <v>326</v>
      </c>
      <c r="O20" s="163" t="s">
        <v>327</v>
      </c>
      <c r="P20" s="160"/>
      <c r="Q20" s="161" t="s">
        <v>325</v>
      </c>
      <c r="R20" s="162" t="s">
        <v>326</v>
      </c>
      <c r="S20" s="163" t="s">
        <v>327</v>
      </c>
    </row>
    <row r="21" spans="2:19" x14ac:dyDescent="0.25">
      <c r="B21" s="551"/>
      <c r="C21" s="554"/>
      <c r="D21" s="164" t="s">
        <v>328</v>
      </c>
      <c r="E21" s="298">
        <v>213758</v>
      </c>
      <c r="F21" s="165"/>
      <c r="G21" s="299"/>
      <c r="H21" s="166" t="s">
        <v>328</v>
      </c>
      <c r="I21" s="300">
        <f>J21+K21</f>
        <v>213758</v>
      </c>
      <c r="J21" s="301">
        <v>140000</v>
      </c>
      <c r="K21" s="302">
        <f>213758-140000</f>
        <v>73758</v>
      </c>
      <c r="L21" s="164" t="s">
        <v>328</v>
      </c>
      <c r="M21" s="167">
        <v>213758</v>
      </c>
      <c r="N21" s="168">
        <v>109820</v>
      </c>
      <c r="O21" s="169">
        <v>51755</v>
      </c>
      <c r="P21" s="164" t="s">
        <v>328</v>
      </c>
      <c r="Q21" s="167"/>
      <c r="R21" s="168"/>
      <c r="S21" s="169"/>
    </row>
    <row r="22" spans="2:19" x14ac:dyDescent="0.25">
      <c r="B22" s="551"/>
      <c r="C22" s="554"/>
      <c r="D22" s="170" t="s">
        <v>329</v>
      </c>
      <c r="E22" s="171">
        <v>0.51</v>
      </c>
      <c r="F22" s="171">
        <v>0.51</v>
      </c>
      <c r="G22" s="303">
        <v>0.51</v>
      </c>
      <c r="H22" s="172" t="s">
        <v>329</v>
      </c>
      <c r="I22" s="173">
        <v>0.51</v>
      </c>
      <c r="J22" s="173">
        <v>0.51</v>
      </c>
      <c r="K22" s="174">
        <v>0.51</v>
      </c>
      <c r="L22" s="170" t="s">
        <v>329</v>
      </c>
      <c r="M22" s="173">
        <v>0.51</v>
      </c>
      <c r="N22" s="173">
        <v>0.51</v>
      </c>
      <c r="O22" s="174">
        <v>0.51</v>
      </c>
      <c r="P22" s="170" t="s">
        <v>329</v>
      </c>
      <c r="Q22" s="173"/>
      <c r="R22" s="173"/>
      <c r="S22" s="174"/>
    </row>
    <row r="23" spans="2:19" x14ac:dyDescent="0.25">
      <c r="B23" s="552"/>
      <c r="C23" s="555"/>
      <c r="D23" s="170" t="s">
        <v>330</v>
      </c>
      <c r="E23" s="171">
        <v>0.49</v>
      </c>
      <c r="F23" s="171">
        <v>0.49</v>
      </c>
      <c r="G23" s="303">
        <v>0.49</v>
      </c>
      <c r="H23" s="172" t="s">
        <v>330</v>
      </c>
      <c r="I23" s="173">
        <v>0.49</v>
      </c>
      <c r="J23" s="173">
        <v>0.49</v>
      </c>
      <c r="K23" s="174">
        <v>0.49</v>
      </c>
      <c r="L23" s="170" t="s">
        <v>330</v>
      </c>
      <c r="M23" s="173">
        <v>0.49</v>
      </c>
      <c r="N23" s="173">
        <v>0.49</v>
      </c>
      <c r="O23" s="174">
        <v>0.49</v>
      </c>
      <c r="P23" s="170" t="s">
        <v>330</v>
      </c>
      <c r="Q23" s="173"/>
      <c r="R23" s="173"/>
      <c r="S23" s="174"/>
    </row>
    <row r="24" spans="2:19" ht="15.75" thickBot="1" x14ac:dyDescent="0.3">
      <c r="B24" s="175"/>
      <c r="C24" s="175"/>
      <c r="P24" s="158">
        <f ca="1">+P24:S26</f>
        <v>0</v>
      </c>
      <c r="Q24" s="176"/>
      <c r="R24" s="176"/>
      <c r="S24" s="176"/>
    </row>
    <row r="25" spans="2:19" ht="15.75" thickBot="1" x14ac:dyDescent="0.3">
      <c r="B25" s="175"/>
      <c r="C25" s="175"/>
      <c r="D25" s="547" t="s">
        <v>319</v>
      </c>
      <c r="E25" s="548"/>
      <c r="F25" s="548"/>
      <c r="G25" s="549"/>
      <c r="H25" s="547" t="s">
        <v>320</v>
      </c>
      <c r="I25" s="548"/>
      <c r="J25" s="548"/>
      <c r="K25" s="549"/>
      <c r="L25" s="547" t="s">
        <v>321</v>
      </c>
      <c r="M25" s="548"/>
      <c r="N25" s="548"/>
      <c r="O25" s="549"/>
      <c r="P25" s="547" t="s">
        <v>322</v>
      </c>
      <c r="Q25" s="548"/>
      <c r="R25" s="548"/>
      <c r="S25" s="549"/>
    </row>
    <row r="26" spans="2:19" ht="36" x14ac:dyDescent="0.25">
      <c r="B26" s="550" t="s">
        <v>698</v>
      </c>
      <c r="C26" s="550" t="s">
        <v>740</v>
      </c>
      <c r="D26" s="566" t="s">
        <v>699</v>
      </c>
      <c r="E26" s="567"/>
      <c r="F26" s="177" t="s">
        <v>700</v>
      </c>
      <c r="G26" s="178" t="s">
        <v>701</v>
      </c>
      <c r="H26" s="566" t="s">
        <v>331</v>
      </c>
      <c r="I26" s="567"/>
      <c r="J26" s="177" t="s">
        <v>332</v>
      </c>
      <c r="K26" s="178" t="s">
        <v>333</v>
      </c>
      <c r="L26" s="566" t="s">
        <v>331</v>
      </c>
      <c r="M26" s="567"/>
      <c r="N26" s="177" t="s">
        <v>332</v>
      </c>
      <c r="O26" s="178" t="s">
        <v>333</v>
      </c>
      <c r="P26" s="566" t="s">
        <v>331</v>
      </c>
      <c r="Q26" s="567"/>
      <c r="R26" s="177" t="s">
        <v>332</v>
      </c>
      <c r="S26" s="178" t="s">
        <v>333</v>
      </c>
    </row>
    <row r="27" spans="2:19" x14ac:dyDescent="0.25">
      <c r="B27" s="551"/>
      <c r="C27" s="551"/>
      <c r="D27" s="179" t="s">
        <v>328</v>
      </c>
      <c r="E27" s="304">
        <v>6</v>
      </c>
      <c r="F27" s="582" t="s">
        <v>395</v>
      </c>
      <c r="G27" s="584" t="s">
        <v>488</v>
      </c>
      <c r="H27" s="179" t="s">
        <v>328</v>
      </c>
      <c r="I27" s="180"/>
      <c r="J27" s="568"/>
      <c r="K27" s="570"/>
      <c r="L27" s="179" t="s">
        <v>328</v>
      </c>
      <c r="M27" s="180"/>
      <c r="N27" s="568"/>
      <c r="O27" s="570"/>
      <c r="P27" s="179" t="s">
        <v>328</v>
      </c>
      <c r="Q27" s="180"/>
      <c r="R27" s="568"/>
      <c r="S27" s="570"/>
    </row>
    <row r="28" spans="2:19" ht="42.4" customHeight="1" x14ac:dyDescent="0.25">
      <c r="B28" s="552"/>
      <c r="C28" s="552"/>
      <c r="D28" s="181" t="s">
        <v>334</v>
      </c>
      <c r="E28" s="182">
        <v>0.5</v>
      </c>
      <c r="F28" s="583"/>
      <c r="G28" s="585"/>
      <c r="H28" s="181" t="s">
        <v>334</v>
      </c>
      <c r="I28" s="183"/>
      <c r="J28" s="569"/>
      <c r="K28" s="571"/>
      <c r="L28" s="181" t="s">
        <v>334</v>
      </c>
      <c r="M28" s="183"/>
      <c r="N28" s="569"/>
      <c r="O28" s="571"/>
      <c r="P28" s="181" t="s">
        <v>334</v>
      </c>
      <c r="Q28" s="183"/>
      <c r="R28" s="569"/>
      <c r="S28" s="571"/>
    </row>
    <row r="29" spans="2:19" ht="45" customHeight="1" x14ac:dyDescent="0.25">
      <c r="B29" s="572" t="s">
        <v>702</v>
      </c>
      <c r="C29" s="575" t="s">
        <v>741</v>
      </c>
      <c r="D29" s="285" t="s">
        <v>703</v>
      </c>
      <c r="E29" s="184" t="s">
        <v>318</v>
      </c>
      <c r="F29" s="184" t="s">
        <v>704</v>
      </c>
      <c r="G29" s="185" t="s">
        <v>337</v>
      </c>
      <c r="H29" s="285" t="s">
        <v>335</v>
      </c>
      <c r="I29" s="184" t="s">
        <v>318</v>
      </c>
      <c r="J29" s="184" t="s">
        <v>336</v>
      </c>
      <c r="K29" s="185" t="s">
        <v>337</v>
      </c>
      <c r="L29" s="285" t="s">
        <v>335</v>
      </c>
      <c r="M29" s="184" t="s">
        <v>318</v>
      </c>
      <c r="N29" s="184" t="s">
        <v>336</v>
      </c>
      <c r="O29" s="185" t="s">
        <v>337</v>
      </c>
      <c r="P29" s="285" t="s">
        <v>335</v>
      </c>
      <c r="Q29" s="184" t="s">
        <v>318</v>
      </c>
      <c r="R29" s="184" t="s">
        <v>336</v>
      </c>
      <c r="S29" s="185" t="s">
        <v>337</v>
      </c>
    </row>
    <row r="30" spans="2:19" x14ac:dyDescent="0.25">
      <c r="B30" s="573"/>
      <c r="C30" s="576"/>
      <c r="D30" s="186">
        <v>1</v>
      </c>
      <c r="E30" s="187" t="s">
        <v>469</v>
      </c>
      <c r="F30" s="187" t="s">
        <v>451</v>
      </c>
      <c r="G30" s="188" t="s">
        <v>524</v>
      </c>
      <c r="H30" s="189"/>
      <c r="I30" s="190"/>
      <c r="J30" s="189"/>
      <c r="K30" s="191"/>
      <c r="L30" s="189"/>
      <c r="M30" s="190"/>
      <c r="N30" s="189"/>
      <c r="O30" s="191"/>
      <c r="P30" s="189"/>
      <c r="Q30" s="190"/>
      <c r="R30" s="189"/>
      <c r="S30" s="191"/>
    </row>
    <row r="31" spans="2:19" ht="43.15" customHeight="1" x14ac:dyDescent="0.25">
      <c r="B31" s="573"/>
      <c r="C31" s="576"/>
      <c r="D31" s="285" t="s">
        <v>335</v>
      </c>
      <c r="E31" s="184" t="s">
        <v>318</v>
      </c>
      <c r="F31" s="184" t="s">
        <v>336</v>
      </c>
      <c r="G31" s="185" t="s">
        <v>337</v>
      </c>
      <c r="H31" s="285" t="s">
        <v>335</v>
      </c>
      <c r="I31" s="184" t="s">
        <v>318</v>
      </c>
      <c r="J31" s="184" t="s">
        <v>336</v>
      </c>
      <c r="K31" s="185" t="s">
        <v>337</v>
      </c>
      <c r="L31" s="285" t="s">
        <v>335</v>
      </c>
      <c r="M31" s="184" t="s">
        <v>318</v>
      </c>
      <c r="N31" s="184" t="s">
        <v>336</v>
      </c>
      <c r="O31" s="185" t="s">
        <v>337</v>
      </c>
      <c r="P31" s="285" t="s">
        <v>335</v>
      </c>
      <c r="Q31" s="184" t="s">
        <v>318</v>
      </c>
      <c r="R31" s="184" t="s">
        <v>336</v>
      </c>
      <c r="S31" s="185" t="s">
        <v>337</v>
      </c>
    </row>
    <row r="32" spans="2:19" x14ac:dyDescent="0.25">
      <c r="B32" s="573"/>
      <c r="C32" s="576"/>
      <c r="D32" s="186">
        <v>1</v>
      </c>
      <c r="E32" s="187" t="s">
        <v>456</v>
      </c>
      <c r="F32" s="187" t="s">
        <v>451</v>
      </c>
      <c r="G32" s="188" t="s">
        <v>524</v>
      </c>
      <c r="H32" s="189"/>
      <c r="I32" s="190"/>
      <c r="J32" s="189"/>
      <c r="K32" s="191"/>
      <c r="L32" s="189"/>
      <c r="M32" s="190"/>
      <c r="N32" s="189"/>
      <c r="O32" s="191"/>
      <c r="P32" s="189"/>
      <c r="Q32" s="190"/>
      <c r="R32" s="189"/>
      <c r="S32" s="191"/>
    </row>
    <row r="33" spans="2:19" ht="43.5" customHeight="1" x14ac:dyDescent="0.25">
      <c r="B33" s="573"/>
      <c r="C33" s="576"/>
      <c r="D33" s="285" t="s">
        <v>335</v>
      </c>
      <c r="E33" s="184" t="s">
        <v>318</v>
      </c>
      <c r="F33" s="184" t="s">
        <v>336</v>
      </c>
      <c r="G33" s="185" t="s">
        <v>337</v>
      </c>
      <c r="H33" s="285" t="s">
        <v>335</v>
      </c>
      <c r="I33" s="184" t="s">
        <v>318</v>
      </c>
      <c r="J33" s="184" t="s">
        <v>336</v>
      </c>
      <c r="K33" s="185" t="s">
        <v>337</v>
      </c>
      <c r="L33" s="285" t="s">
        <v>335</v>
      </c>
      <c r="M33" s="184" t="s">
        <v>318</v>
      </c>
      <c r="N33" s="184" t="s">
        <v>336</v>
      </c>
      <c r="O33" s="185" t="s">
        <v>337</v>
      </c>
      <c r="P33" s="285" t="s">
        <v>335</v>
      </c>
      <c r="Q33" s="184" t="s">
        <v>318</v>
      </c>
      <c r="R33" s="184" t="s">
        <v>336</v>
      </c>
      <c r="S33" s="185" t="s">
        <v>337</v>
      </c>
    </row>
    <row r="34" spans="2:19" x14ac:dyDescent="0.25">
      <c r="B34" s="573"/>
      <c r="C34" s="576"/>
      <c r="D34" s="186">
        <v>2</v>
      </c>
      <c r="E34" s="187" t="s">
        <v>472</v>
      </c>
      <c r="F34" s="187" t="s">
        <v>451</v>
      </c>
      <c r="G34" s="188" t="s">
        <v>524</v>
      </c>
      <c r="H34" s="189"/>
      <c r="I34" s="190"/>
      <c r="J34" s="189"/>
      <c r="K34" s="191"/>
      <c r="L34" s="189"/>
      <c r="M34" s="190"/>
      <c r="N34" s="189"/>
      <c r="O34" s="191"/>
      <c r="P34" s="189"/>
      <c r="Q34" s="190"/>
      <c r="R34" s="189"/>
      <c r="S34" s="191"/>
    </row>
    <row r="35" spans="2:19" ht="51.4" customHeight="1" x14ac:dyDescent="0.25">
      <c r="B35" s="573"/>
      <c r="C35" s="576"/>
      <c r="D35" s="285" t="s">
        <v>335</v>
      </c>
      <c r="E35" s="184" t="s">
        <v>318</v>
      </c>
      <c r="F35" s="184" t="s">
        <v>336</v>
      </c>
      <c r="G35" s="185" t="s">
        <v>337</v>
      </c>
      <c r="H35" s="285" t="s">
        <v>335</v>
      </c>
      <c r="I35" s="184" t="s">
        <v>318</v>
      </c>
      <c r="J35" s="184" t="s">
        <v>336</v>
      </c>
      <c r="K35" s="185" t="s">
        <v>337</v>
      </c>
      <c r="L35" s="285" t="s">
        <v>335</v>
      </c>
      <c r="M35" s="184" t="s">
        <v>318</v>
      </c>
      <c r="N35" s="184" t="s">
        <v>336</v>
      </c>
      <c r="O35" s="185" t="s">
        <v>337</v>
      </c>
      <c r="P35" s="285" t="s">
        <v>335</v>
      </c>
      <c r="Q35" s="184" t="s">
        <v>318</v>
      </c>
      <c r="R35" s="184" t="s">
        <v>336</v>
      </c>
      <c r="S35" s="185" t="s">
        <v>337</v>
      </c>
    </row>
    <row r="36" spans="2:19" x14ac:dyDescent="0.25">
      <c r="B36" s="573"/>
      <c r="C36" s="576"/>
      <c r="D36" s="186">
        <v>2</v>
      </c>
      <c r="E36" s="187" t="s">
        <v>452</v>
      </c>
      <c r="F36" s="187" t="s">
        <v>451</v>
      </c>
      <c r="G36" s="188" t="s">
        <v>524</v>
      </c>
      <c r="H36" s="189"/>
      <c r="I36" s="190"/>
      <c r="J36" s="189"/>
      <c r="K36" s="191"/>
      <c r="L36" s="189"/>
      <c r="M36" s="190"/>
      <c r="N36" s="189"/>
      <c r="O36" s="191"/>
      <c r="P36" s="189"/>
      <c r="Q36" s="190"/>
      <c r="R36" s="189"/>
      <c r="S36" s="191"/>
    </row>
    <row r="37" spans="2:19" ht="59.65" customHeight="1" x14ac:dyDescent="0.25">
      <c r="B37" s="573"/>
      <c r="C37" s="576"/>
      <c r="D37" s="285" t="s">
        <v>335</v>
      </c>
      <c r="E37" s="184" t="s">
        <v>318</v>
      </c>
      <c r="F37" s="184" t="s">
        <v>336</v>
      </c>
      <c r="G37" s="185" t="s">
        <v>337</v>
      </c>
      <c r="H37" s="285" t="s">
        <v>335</v>
      </c>
      <c r="I37" s="184" t="s">
        <v>318</v>
      </c>
      <c r="J37" s="184" t="s">
        <v>336</v>
      </c>
      <c r="K37" s="185" t="s">
        <v>337</v>
      </c>
      <c r="L37" s="285" t="s">
        <v>335</v>
      </c>
      <c r="M37" s="184" t="s">
        <v>318</v>
      </c>
      <c r="N37" s="184" t="s">
        <v>336</v>
      </c>
      <c r="O37" s="185" t="s">
        <v>337</v>
      </c>
      <c r="P37" s="285" t="s">
        <v>335</v>
      </c>
      <c r="Q37" s="184" t="s">
        <v>318</v>
      </c>
      <c r="R37" s="184" t="s">
        <v>336</v>
      </c>
      <c r="S37" s="185" t="s">
        <v>337</v>
      </c>
    </row>
    <row r="38" spans="2:19" x14ac:dyDescent="0.25">
      <c r="B38" s="574"/>
      <c r="C38" s="577"/>
      <c r="D38" s="186"/>
      <c r="E38" s="187"/>
      <c r="F38" s="187"/>
      <c r="G38" s="188"/>
      <c r="H38" s="189"/>
      <c r="I38" s="190"/>
      <c r="J38" s="189"/>
      <c r="K38" s="191"/>
      <c r="L38" s="189"/>
      <c r="M38" s="190"/>
      <c r="N38" s="189"/>
      <c r="O38" s="191"/>
      <c r="P38" s="189"/>
      <c r="Q38" s="190"/>
      <c r="R38" s="189"/>
      <c r="S38" s="191"/>
    </row>
    <row r="39" spans="2:19" ht="38.65" customHeight="1" x14ac:dyDescent="0.25">
      <c r="B39" s="572" t="s">
        <v>705</v>
      </c>
      <c r="C39" s="572" t="s">
        <v>742</v>
      </c>
      <c r="D39" s="184" t="s">
        <v>706</v>
      </c>
      <c r="E39" s="184" t="s">
        <v>339</v>
      </c>
      <c r="F39" s="162" t="s">
        <v>707</v>
      </c>
      <c r="G39" s="188" t="s">
        <v>395</v>
      </c>
      <c r="H39" s="184" t="s">
        <v>338</v>
      </c>
      <c r="I39" s="184" t="s">
        <v>339</v>
      </c>
      <c r="J39" s="162" t="s">
        <v>340</v>
      </c>
      <c r="K39" s="193"/>
      <c r="L39" s="184" t="s">
        <v>338</v>
      </c>
      <c r="M39" s="184" t="s">
        <v>339</v>
      </c>
      <c r="N39" s="162" t="s">
        <v>340</v>
      </c>
      <c r="O39" s="193"/>
      <c r="P39" s="184" t="s">
        <v>338</v>
      </c>
      <c r="Q39" s="184" t="s">
        <v>339</v>
      </c>
      <c r="R39" s="162" t="s">
        <v>340</v>
      </c>
      <c r="S39" s="193"/>
    </row>
    <row r="40" spans="2:19" x14ac:dyDescent="0.25">
      <c r="B40" s="573"/>
      <c r="C40" s="573"/>
      <c r="D40" s="578">
        <v>2</v>
      </c>
      <c r="E40" s="578" t="s">
        <v>523</v>
      </c>
      <c r="F40" s="162" t="s">
        <v>341</v>
      </c>
      <c r="G40" s="305" t="s">
        <v>451</v>
      </c>
      <c r="H40" s="580"/>
      <c r="I40" s="580"/>
      <c r="J40" s="162" t="s">
        <v>341</v>
      </c>
      <c r="K40" s="195"/>
      <c r="L40" s="580"/>
      <c r="M40" s="580"/>
      <c r="N40" s="162" t="s">
        <v>341</v>
      </c>
      <c r="O40" s="195"/>
      <c r="P40" s="580"/>
      <c r="Q40" s="580"/>
      <c r="R40" s="162" t="s">
        <v>341</v>
      </c>
      <c r="S40" s="195"/>
    </row>
    <row r="41" spans="2:19" x14ac:dyDescent="0.25">
      <c r="B41" s="573"/>
      <c r="C41" s="573"/>
      <c r="D41" s="579"/>
      <c r="E41" s="579"/>
      <c r="F41" s="162" t="s">
        <v>342</v>
      </c>
      <c r="G41" s="188">
        <v>703</v>
      </c>
      <c r="H41" s="581"/>
      <c r="I41" s="581"/>
      <c r="J41" s="162" t="s">
        <v>342</v>
      </c>
      <c r="K41" s="191"/>
      <c r="L41" s="581"/>
      <c r="M41" s="581"/>
      <c r="N41" s="162" t="s">
        <v>342</v>
      </c>
      <c r="O41" s="191"/>
      <c r="P41" s="581"/>
      <c r="Q41" s="581"/>
      <c r="R41" s="162" t="s">
        <v>342</v>
      </c>
      <c r="S41" s="191"/>
    </row>
    <row r="42" spans="2:19" ht="29.65" customHeight="1" x14ac:dyDescent="0.25">
      <c r="B42" s="573"/>
      <c r="C42" s="573"/>
      <c r="D42" s="184" t="s">
        <v>338</v>
      </c>
      <c r="E42" s="184" t="s">
        <v>339</v>
      </c>
      <c r="F42" s="162" t="s">
        <v>340</v>
      </c>
      <c r="G42" s="192"/>
      <c r="H42" s="184" t="s">
        <v>338</v>
      </c>
      <c r="I42" s="184" t="s">
        <v>339</v>
      </c>
      <c r="J42" s="162" t="s">
        <v>340</v>
      </c>
      <c r="K42" s="193"/>
      <c r="L42" s="184" t="s">
        <v>338</v>
      </c>
      <c r="M42" s="184" t="s">
        <v>339</v>
      </c>
      <c r="N42" s="162" t="s">
        <v>340</v>
      </c>
      <c r="O42" s="193"/>
      <c r="P42" s="184" t="s">
        <v>338</v>
      </c>
      <c r="Q42" s="184" t="s">
        <v>339</v>
      </c>
      <c r="R42" s="162" t="s">
        <v>340</v>
      </c>
      <c r="S42" s="193"/>
    </row>
    <row r="43" spans="2:19" x14ac:dyDescent="0.25">
      <c r="B43" s="573"/>
      <c r="C43" s="573"/>
      <c r="D43" s="578">
        <v>1</v>
      </c>
      <c r="E43" s="578" t="s">
        <v>520</v>
      </c>
      <c r="F43" s="162" t="s">
        <v>341</v>
      </c>
      <c r="G43" s="194"/>
      <c r="H43" s="580"/>
      <c r="I43" s="580"/>
      <c r="J43" s="162" t="s">
        <v>341</v>
      </c>
      <c r="K43" s="195"/>
      <c r="L43" s="580"/>
      <c r="M43" s="580"/>
      <c r="N43" s="162" t="s">
        <v>341</v>
      </c>
      <c r="O43" s="195"/>
      <c r="P43" s="580"/>
      <c r="Q43" s="580"/>
      <c r="R43" s="162" t="s">
        <v>341</v>
      </c>
      <c r="S43" s="195"/>
    </row>
    <row r="44" spans="2:19" x14ac:dyDescent="0.25">
      <c r="B44" s="573"/>
      <c r="C44" s="573"/>
      <c r="D44" s="579"/>
      <c r="E44" s="579"/>
      <c r="F44" s="162" t="s">
        <v>342</v>
      </c>
      <c r="G44" s="188"/>
      <c r="H44" s="581"/>
      <c r="I44" s="581"/>
      <c r="J44" s="162" t="s">
        <v>342</v>
      </c>
      <c r="K44" s="191"/>
      <c r="L44" s="581"/>
      <c r="M44" s="581"/>
      <c r="N44" s="162" t="s">
        <v>342</v>
      </c>
      <c r="O44" s="191"/>
      <c r="P44" s="581"/>
      <c r="Q44" s="581"/>
      <c r="R44" s="162" t="s">
        <v>342</v>
      </c>
      <c r="S44" s="191"/>
    </row>
    <row r="45" spans="2:19" ht="31.15" customHeight="1" x14ac:dyDescent="0.25">
      <c r="B45" s="573"/>
      <c r="C45" s="573"/>
      <c r="D45" s="184" t="s">
        <v>338</v>
      </c>
      <c r="E45" s="184" t="s">
        <v>339</v>
      </c>
      <c r="F45" s="162" t="s">
        <v>340</v>
      </c>
      <c r="G45" s="192"/>
      <c r="H45" s="184" t="s">
        <v>338</v>
      </c>
      <c r="I45" s="184" t="s">
        <v>339</v>
      </c>
      <c r="J45" s="162" t="s">
        <v>340</v>
      </c>
      <c r="K45" s="193"/>
      <c r="L45" s="184" t="s">
        <v>338</v>
      </c>
      <c r="M45" s="184" t="s">
        <v>339</v>
      </c>
      <c r="N45" s="162" t="s">
        <v>340</v>
      </c>
      <c r="O45" s="193"/>
      <c r="P45" s="184" t="s">
        <v>338</v>
      </c>
      <c r="Q45" s="184" t="s">
        <v>339</v>
      </c>
      <c r="R45" s="162" t="s">
        <v>340</v>
      </c>
      <c r="S45" s="193"/>
    </row>
    <row r="46" spans="2:19" x14ac:dyDescent="0.25">
      <c r="B46" s="573"/>
      <c r="C46" s="573"/>
      <c r="D46" s="578"/>
      <c r="E46" s="578"/>
      <c r="F46" s="162" t="s">
        <v>341</v>
      </c>
      <c r="G46" s="194"/>
      <c r="H46" s="580"/>
      <c r="I46" s="580"/>
      <c r="J46" s="162" t="s">
        <v>341</v>
      </c>
      <c r="K46" s="195"/>
      <c r="L46" s="580"/>
      <c r="M46" s="580"/>
      <c r="N46" s="162" t="s">
        <v>341</v>
      </c>
      <c r="O46" s="195"/>
      <c r="P46" s="580"/>
      <c r="Q46" s="580"/>
      <c r="R46" s="162" t="s">
        <v>341</v>
      </c>
      <c r="S46" s="195"/>
    </row>
    <row r="47" spans="2:19" x14ac:dyDescent="0.25">
      <c r="B47" s="573"/>
      <c r="C47" s="573"/>
      <c r="D47" s="579"/>
      <c r="E47" s="579"/>
      <c r="F47" s="162" t="s">
        <v>342</v>
      </c>
      <c r="G47" s="188"/>
      <c r="H47" s="581"/>
      <c r="I47" s="581"/>
      <c r="J47" s="162" t="s">
        <v>342</v>
      </c>
      <c r="K47" s="191"/>
      <c r="L47" s="581"/>
      <c r="M47" s="581"/>
      <c r="N47" s="162" t="s">
        <v>342</v>
      </c>
      <c r="O47" s="191"/>
      <c r="P47" s="581"/>
      <c r="Q47" s="581"/>
      <c r="R47" s="162" t="s">
        <v>342</v>
      </c>
      <c r="S47" s="191"/>
    </row>
    <row r="48" spans="2:19" ht="19.899999999999999" customHeight="1" x14ac:dyDescent="0.25">
      <c r="B48" s="573"/>
      <c r="C48" s="573"/>
      <c r="D48" s="184" t="s">
        <v>338</v>
      </c>
      <c r="E48" s="184" t="s">
        <v>339</v>
      </c>
      <c r="F48" s="162" t="s">
        <v>340</v>
      </c>
      <c r="G48" s="192"/>
      <c r="H48" s="184" t="s">
        <v>338</v>
      </c>
      <c r="I48" s="184" t="s">
        <v>339</v>
      </c>
      <c r="J48" s="162" t="s">
        <v>340</v>
      </c>
      <c r="K48" s="193"/>
      <c r="L48" s="184" t="s">
        <v>338</v>
      </c>
      <c r="M48" s="184" t="s">
        <v>339</v>
      </c>
      <c r="N48" s="162" t="s">
        <v>340</v>
      </c>
      <c r="O48" s="193"/>
      <c r="P48" s="184" t="s">
        <v>338</v>
      </c>
      <c r="Q48" s="184" t="s">
        <v>339</v>
      </c>
      <c r="R48" s="162" t="s">
        <v>340</v>
      </c>
      <c r="S48" s="193"/>
    </row>
    <row r="49" spans="2:19" ht="3.4" hidden="1" customHeight="1" x14ac:dyDescent="0.25">
      <c r="B49" s="573"/>
      <c r="C49" s="573"/>
      <c r="D49" s="578"/>
      <c r="E49" s="578"/>
      <c r="F49" s="162" t="s">
        <v>341</v>
      </c>
      <c r="G49" s="194"/>
      <c r="H49" s="580"/>
      <c r="I49" s="580"/>
      <c r="J49" s="162" t="s">
        <v>341</v>
      </c>
      <c r="K49" s="195"/>
      <c r="L49" s="580"/>
      <c r="M49" s="580"/>
      <c r="N49" s="162" t="s">
        <v>341</v>
      </c>
      <c r="O49" s="195"/>
      <c r="P49" s="580"/>
      <c r="Q49" s="580"/>
      <c r="R49" s="162" t="s">
        <v>341</v>
      </c>
      <c r="S49" s="195"/>
    </row>
    <row r="50" spans="2:19" hidden="1" x14ac:dyDescent="0.25">
      <c r="B50" s="574"/>
      <c r="C50" s="574"/>
      <c r="D50" s="579"/>
      <c r="E50" s="579"/>
      <c r="F50" s="162" t="s">
        <v>342</v>
      </c>
      <c r="G50" s="188"/>
      <c r="H50" s="581"/>
      <c r="I50" s="581"/>
      <c r="J50" s="162" t="s">
        <v>342</v>
      </c>
      <c r="K50" s="191"/>
      <c r="L50" s="581"/>
      <c r="M50" s="581"/>
      <c r="N50" s="162" t="s">
        <v>342</v>
      </c>
      <c r="O50" s="191"/>
      <c r="P50" s="581"/>
      <c r="Q50" s="581"/>
      <c r="R50" s="162" t="s">
        <v>342</v>
      </c>
      <c r="S50" s="191"/>
    </row>
    <row r="51" spans="2:19" ht="15.75" thickBot="1" x14ac:dyDescent="0.3">
      <c r="C51" s="196"/>
      <c r="D51" s="197"/>
    </row>
    <row r="52" spans="2:19" ht="15.75" thickBot="1" x14ac:dyDescent="0.3">
      <c r="C52" s="306"/>
      <c r="D52" s="548" t="s">
        <v>319</v>
      </c>
      <c r="E52" s="548"/>
      <c r="F52" s="548"/>
      <c r="G52" s="549"/>
      <c r="H52" s="547" t="s">
        <v>320</v>
      </c>
      <c r="I52" s="548"/>
      <c r="J52" s="548"/>
      <c r="K52" s="549"/>
      <c r="L52" s="547" t="s">
        <v>321</v>
      </c>
      <c r="M52" s="548"/>
      <c r="N52" s="548"/>
      <c r="O52" s="549"/>
      <c r="P52" s="547" t="s">
        <v>322</v>
      </c>
      <c r="Q52" s="548"/>
      <c r="R52" s="548"/>
      <c r="S52" s="549"/>
    </row>
    <row r="53" spans="2:19" x14ac:dyDescent="0.25">
      <c r="B53" s="550" t="s">
        <v>708</v>
      </c>
      <c r="C53" s="550" t="s">
        <v>743</v>
      </c>
      <c r="D53" s="591" t="s">
        <v>709</v>
      </c>
      <c r="E53" s="592"/>
      <c r="F53" s="198" t="s">
        <v>318</v>
      </c>
      <c r="G53" s="199" t="s">
        <v>344</v>
      </c>
      <c r="H53" s="591" t="s">
        <v>343</v>
      </c>
      <c r="I53" s="592"/>
      <c r="J53" s="198" t="s">
        <v>318</v>
      </c>
      <c r="K53" s="199" t="s">
        <v>344</v>
      </c>
      <c r="L53" s="591" t="s">
        <v>343</v>
      </c>
      <c r="M53" s="592"/>
      <c r="N53" s="198" t="s">
        <v>318</v>
      </c>
      <c r="O53" s="199" t="s">
        <v>344</v>
      </c>
      <c r="P53" s="591" t="s">
        <v>343</v>
      </c>
      <c r="Q53" s="592"/>
      <c r="R53" s="198" t="s">
        <v>318</v>
      </c>
      <c r="S53" s="199" t="s">
        <v>344</v>
      </c>
    </row>
    <row r="54" spans="2:19" x14ac:dyDescent="0.25">
      <c r="B54" s="551"/>
      <c r="C54" s="551"/>
      <c r="D54" s="179" t="s">
        <v>328</v>
      </c>
      <c r="E54" s="307">
        <v>0</v>
      </c>
      <c r="F54" s="582" t="s">
        <v>472</v>
      </c>
      <c r="G54" s="584" t="s">
        <v>497</v>
      </c>
      <c r="H54" s="179" t="s">
        <v>328</v>
      </c>
      <c r="I54" s="308">
        <v>100</v>
      </c>
      <c r="J54" s="568" t="s">
        <v>452</v>
      </c>
      <c r="K54" s="570"/>
      <c r="L54" s="179" t="s">
        <v>328</v>
      </c>
      <c r="M54" s="180">
        <v>294</v>
      </c>
      <c r="N54" s="568" t="s">
        <v>472</v>
      </c>
      <c r="O54" s="570" t="s">
        <v>483</v>
      </c>
      <c r="P54" s="179" t="s">
        <v>328</v>
      </c>
      <c r="Q54" s="180"/>
      <c r="R54" s="568"/>
      <c r="S54" s="570"/>
    </row>
    <row r="55" spans="2:19" ht="74.45" customHeight="1" x14ac:dyDescent="0.25">
      <c r="B55" s="552"/>
      <c r="C55" s="552"/>
      <c r="D55" s="181" t="s">
        <v>334</v>
      </c>
      <c r="E55" s="182">
        <v>0</v>
      </c>
      <c r="F55" s="583"/>
      <c r="G55" s="585"/>
      <c r="H55" s="181" t="s">
        <v>334</v>
      </c>
      <c r="I55" s="183">
        <v>0.1</v>
      </c>
      <c r="J55" s="569"/>
      <c r="K55" s="571"/>
      <c r="L55" s="181" t="s">
        <v>334</v>
      </c>
      <c r="M55" s="183">
        <v>0.14000000000000001</v>
      </c>
      <c r="N55" s="569"/>
      <c r="O55" s="571"/>
      <c r="P55" s="181" t="s">
        <v>334</v>
      </c>
      <c r="Q55" s="183"/>
      <c r="R55" s="569"/>
      <c r="S55" s="571"/>
    </row>
    <row r="56" spans="2:19" ht="31.9" customHeight="1" x14ac:dyDescent="0.25">
      <c r="B56" s="586" t="s">
        <v>710</v>
      </c>
      <c r="C56" s="586" t="s">
        <v>744</v>
      </c>
      <c r="D56" s="184" t="s">
        <v>711</v>
      </c>
      <c r="E56" s="278" t="s">
        <v>346</v>
      </c>
      <c r="F56" s="589" t="s">
        <v>347</v>
      </c>
      <c r="G56" s="590"/>
      <c r="H56" s="184" t="s">
        <v>345</v>
      </c>
      <c r="I56" s="278" t="s">
        <v>346</v>
      </c>
      <c r="J56" s="589" t="s">
        <v>347</v>
      </c>
      <c r="K56" s="590"/>
      <c r="L56" s="184" t="s">
        <v>345</v>
      </c>
      <c r="M56" s="278" t="s">
        <v>346</v>
      </c>
      <c r="N56" s="589" t="s">
        <v>347</v>
      </c>
      <c r="O56" s="590"/>
      <c r="P56" s="184" t="s">
        <v>345</v>
      </c>
      <c r="Q56" s="278" t="s">
        <v>346</v>
      </c>
      <c r="R56" s="589" t="s">
        <v>347</v>
      </c>
      <c r="S56" s="590"/>
    </row>
    <row r="57" spans="2:19" ht="44.65" customHeight="1" x14ac:dyDescent="0.25">
      <c r="B57" s="587"/>
      <c r="C57" s="588"/>
      <c r="D57" s="200">
        <v>0</v>
      </c>
      <c r="E57" s="201">
        <f>18/180</f>
        <v>0.1</v>
      </c>
      <c r="F57" s="593" t="s">
        <v>440</v>
      </c>
      <c r="G57" s="594"/>
      <c r="H57" s="202">
        <v>400</v>
      </c>
      <c r="I57" s="309">
        <v>0.05</v>
      </c>
      <c r="J57" s="595" t="s">
        <v>440</v>
      </c>
      <c r="K57" s="596"/>
      <c r="L57" s="202">
        <v>570</v>
      </c>
      <c r="M57" s="203">
        <v>0.04</v>
      </c>
      <c r="N57" s="595" t="s">
        <v>440</v>
      </c>
      <c r="O57" s="596"/>
      <c r="P57" s="202"/>
      <c r="Q57" s="203"/>
      <c r="R57" s="595"/>
      <c r="S57" s="596"/>
    </row>
    <row r="58" spans="2:19" x14ac:dyDescent="0.25">
      <c r="B58" s="587"/>
      <c r="C58" s="586" t="s">
        <v>745</v>
      </c>
      <c r="D58" s="204" t="s">
        <v>347</v>
      </c>
      <c r="E58" s="277" t="s">
        <v>336</v>
      </c>
      <c r="F58" s="184" t="s">
        <v>318</v>
      </c>
      <c r="G58" s="282" t="s">
        <v>344</v>
      </c>
      <c r="H58" s="204" t="s">
        <v>347</v>
      </c>
      <c r="I58" s="277" t="s">
        <v>336</v>
      </c>
      <c r="J58" s="184" t="s">
        <v>318</v>
      </c>
      <c r="K58" s="282" t="s">
        <v>344</v>
      </c>
      <c r="L58" s="204" t="s">
        <v>347</v>
      </c>
      <c r="M58" s="277" t="s">
        <v>336</v>
      </c>
      <c r="N58" s="184" t="s">
        <v>318</v>
      </c>
      <c r="O58" s="282" t="s">
        <v>344</v>
      </c>
      <c r="P58" s="204" t="s">
        <v>347</v>
      </c>
      <c r="Q58" s="277" t="s">
        <v>336</v>
      </c>
      <c r="R58" s="184" t="s">
        <v>318</v>
      </c>
      <c r="S58" s="282" t="s">
        <v>344</v>
      </c>
    </row>
    <row r="59" spans="2:19" ht="73.150000000000006" customHeight="1" x14ac:dyDescent="0.25">
      <c r="B59" s="588"/>
      <c r="C59" s="597"/>
      <c r="D59" s="205" t="s">
        <v>445</v>
      </c>
      <c r="E59" s="206" t="s">
        <v>467</v>
      </c>
      <c r="F59" s="187" t="s">
        <v>452</v>
      </c>
      <c r="G59" s="207" t="s">
        <v>497</v>
      </c>
      <c r="H59" s="208" t="s">
        <v>445</v>
      </c>
      <c r="I59" s="209" t="s">
        <v>467</v>
      </c>
      <c r="J59" s="189" t="s">
        <v>452</v>
      </c>
      <c r="K59" s="210" t="s">
        <v>475</v>
      </c>
      <c r="L59" s="208" t="s">
        <v>445</v>
      </c>
      <c r="M59" s="209" t="s">
        <v>467</v>
      </c>
      <c r="N59" s="189" t="s">
        <v>452</v>
      </c>
      <c r="O59" s="210" t="s">
        <v>483</v>
      </c>
      <c r="P59" s="208"/>
      <c r="Q59" s="209"/>
      <c r="R59" s="189"/>
      <c r="S59" s="210"/>
    </row>
    <row r="60" spans="2:19" ht="15.75" thickBot="1" x14ac:dyDescent="0.3">
      <c r="B60" s="175"/>
      <c r="C60" s="211"/>
      <c r="D60" s="197"/>
    </row>
    <row r="61" spans="2:19" ht="15.75" thickBot="1" x14ac:dyDescent="0.3">
      <c r="B61" s="175"/>
      <c r="C61" s="175"/>
      <c r="D61" s="547" t="s">
        <v>319</v>
      </c>
      <c r="E61" s="548"/>
      <c r="F61" s="548"/>
      <c r="G61" s="548"/>
      <c r="H61" s="547" t="s">
        <v>320</v>
      </c>
      <c r="I61" s="548"/>
      <c r="J61" s="548"/>
      <c r="K61" s="549"/>
      <c r="L61" s="548" t="s">
        <v>321</v>
      </c>
      <c r="M61" s="548"/>
      <c r="N61" s="548"/>
      <c r="O61" s="548"/>
      <c r="P61" s="547" t="s">
        <v>322</v>
      </c>
      <c r="Q61" s="548"/>
      <c r="R61" s="548"/>
      <c r="S61" s="549"/>
    </row>
    <row r="62" spans="2:19" x14ac:dyDescent="0.25">
      <c r="B62" s="550" t="s">
        <v>712</v>
      </c>
      <c r="C62" s="550" t="s">
        <v>726</v>
      </c>
      <c r="D62" s="566" t="s">
        <v>713</v>
      </c>
      <c r="E62" s="567"/>
      <c r="F62" s="591" t="s">
        <v>318</v>
      </c>
      <c r="G62" s="613"/>
      <c r="H62" s="598" t="s">
        <v>348</v>
      </c>
      <c r="I62" s="567"/>
      <c r="J62" s="591" t="s">
        <v>318</v>
      </c>
      <c r="K62" s="599"/>
      <c r="L62" s="598" t="s">
        <v>348</v>
      </c>
      <c r="M62" s="567"/>
      <c r="N62" s="591" t="s">
        <v>318</v>
      </c>
      <c r="O62" s="599"/>
      <c r="P62" s="598" t="s">
        <v>348</v>
      </c>
      <c r="Q62" s="567"/>
      <c r="R62" s="591" t="s">
        <v>318</v>
      </c>
      <c r="S62" s="599"/>
    </row>
    <row r="63" spans="2:19" ht="88.15" customHeight="1" x14ac:dyDescent="0.25">
      <c r="B63" s="552"/>
      <c r="C63" s="552"/>
      <c r="D63" s="608">
        <v>0</v>
      </c>
      <c r="E63" s="609"/>
      <c r="F63" s="610" t="s">
        <v>452</v>
      </c>
      <c r="G63" s="611"/>
      <c r="H63" s="612">
        <v>0.3</v>
      </c>
      <c r="I63" s="601"/>
      <c r="J63" s="602" t="s">
        <v>452</v>
      </c>
      <c r="K63" s="603"/>
      <c r="L63" s="600"/>
      <c r="M63" s="601"/>
      <c r="N63" s="602"/>
      <c r="O63" s="603"/>
      <c r="P63" s="600"/>
      <c r="Q63" s="601"/>
      <c r="R63" s="602"/>
      <c r="S63" s="603"/>
    </row>
    <row r="64" spans="2:19" x14ac:dyDescent="0.25">
      <c r="B64" s="572" t="s">
        <v>714</v>
      </c>
      <c r="C64" s="586" t="s">
        <v>727</v>
      </c>
      <c r="D64" s="184" t="s">
        <v>349</v>
      </c>
      <c r="E64" s="184" t="s">
        <v>350</v>
      </c>
      <c r="F64" s="589" t="s">
        <v>351</v>
      </c>
      <c r="G64" s="590"/>
      <c r="H64" s="212" t="s">
        <v>349</v>
      </c>
      <c r="I64" s="184" t="s">
        <v>350</v>
      </c>
      <c r="J64" s="604" t="s">
        <v>351</v>
      </c>
      <c r="K64" s="590"/>
      <c r="L64" s="212" t="s">
        <v>349</v>
      </c>
      <c r="M64" s="184" t="s">
        <v>350</v>
      </c>
      <c r="N64" s="604" t="s">
        <v>351</v>
      </c>
      <c r="O64" s="590"/>
      <c r="P64" s="212" t="s">
        <v>349</v>
      </c>
      <c r="Q64" s="184" t="s">
        <v>350</v>
      </c>
      <c r="R64" s="604" t="s">
        <v>351</v>
      </c>
      <c r="S64" s="590"/>
    </row>
    <row r="65" spans="2:19" ht="76.150000000000006" customHeight="1" x14ac:dyDescent="0.25">
      <c r="B65" s="574"/>
      <c r="C65" s="588"/>
      <c r="D65" s="310">
        <v>0</v>
      </c>
      <c r="E65" s="201">
        <v>0</v>
      </c>
      <c r="F65" s="605" t="s">
        <v>503</v>
      </c>
      <c r="G65" s="605"/>
      <c r="H65" s="202">
        <v>3000</v>
      </c>
      <c r="I65" s="203">
        <v>0.5</v>
      </c>
      <c r="J65" s="606" t="s">
        <v>484</v>
      </c>
      <c r="K65" s="607"/>
      <c r="L65" s="202">
        <v>1132</v>
      </c>
      <c r="M65" s="203">
        <v>0.02</v>
      </c>
      <c r="N65" s="606" t="s">
        <v>484</v>
      </c>
      <c r="O65" s="607"/>
      <c r="P65" s="202"/>
      <c r="Q65" s="203"/>
      <c r="R65" s="606"/>
      <c r="S65" s="607"/>
    </row>
    <row r="66" spans="2:19" ht="15.75" thickBot="1" x14ac:dyDescent="0.3">
      <c r="B66" s="175"/>
      <c r="C66" s="175"/>
    </row>
    <row r="67" spans="2:19" ht="15.75" thickBot="1" x14ac:dyDescent="0.3">
      <c r="B67" s="175"/>
      <c r="C67" s="175"/>
      <c r="D67" s="547" t="s">
        <v>319</v>
      </c>
      <c r="E67" s="548"/>
      <c r="F67" s="548"/>
      <c r="G67" s="549"/>
      <c r="H67" s="548" t="s">
        <v>320</v>
      </c>
      <c r="I67" s="548"/>
      <c r="J67" s="548"/>
      <c r="K67" s="549"/>
      <c r="L67" s="548" t="s">
        <v>321</v>
      </c>
      <c r="M67" s="548"/>
      <c r="N67" s="548"/>
      <c r="O67" s="548"/>
      <c r="P67" s="548" t="s">
        <v>320</v>
      </c>
      <c r="Q67" s="548"/>
      <c r="R67" s="548"/>
      <c r="S67" s="549"/>
    </row>
    <row r="68" spans="2:19" x14ac:dyDescent="0.25">
      <c r="B68" s="550" t="s">
        <v>715</v>
      </c>
      <c r="C68" s="550" t="s">
        <v>728</v>
      </c>
      <c r="D68" s="213" t="s">
        <v>352</v>
      </c>
      <c r="E68" s="198" t="s">
        <v>353</v>
      </c>
      <c r="F68" s="591" t="s">
        <v>354</v>
      </c>
      <c r="G68" s="599"/>
      <c r="H68" s="213" t="s">
        <v>352</v>
      </c>
      <c r="I68" s="198" t="s">
        <v>353</v>
      </c>
      <c r="J68" s="591" t="s">
        <v>354</v>
      </c>
      <c r="K68" s="599"/>
      <c r="L68" s="213" t="s">
        <v>352</v>
      </c>
      <c r="M68" s="198" t="s">
        <v>353</v>
      </c>
      <c r="N68" s="591" t="s">
        <v>354</v>
      </c>
      <c r="O68" s="599"/>
      <c r="P68" s="213" t="s">
        <v>352</v>
      </c>
      <c r="Q68" s="198" t="s">
        <v>353</v>
      </c>
      <c r="R68" s="591" t="s">
        <v>354</v>
      </c>
      <c r="S68" s="599"/>
    </row>
    <row r="69" spans="2:19" x14ac:dyDescent="0.25">
      <c r="B69" s="551"/>
      <c r="C69" s="552"/>
      <c r="D69" s="214" t="s">
        <v>472</v>
      </c>
      <c r="E69" s="215" t="s">
        <v>467</v>
      </c>
      <c r="F69" s="614" t="s">
        <v>499</v>
      </c>
      <c r="G69" s="615"/>
      <c r="H69" s="216"/>
      <c r="I69" s="217"/>
      <c r="J69" s="616"/>
      <c r="K69" s="617"/>
      <c r="L69" s="216"/>
      <c r="M69" s="217"/>
      <c r="N69" s="616"/>
      <c r="O69" s="617"/>
      <c r="P69" s="216"/>
      <c r="Q69" s="217"/>
      <c r="R69" s="616"/>
      <c r="S69" s="617"/>
    </row>
    <row r="70" spans="2:19" x14ac:dyDescent="0.25">
      <c r="B70" s="551"/>
      <c r="C70" s="550" t="s">
        <v>729</v>
      </c>
      <c r="D70" s="184" t="s">
        <v>318</v>
      </c>
      <c r="E70" s="285" t="s">
        <v>355</v>
      </c>
      <c r="F70" s="589" t="s">
        <v>356</v>
      </c>
      <c r="G70" s="590"/>
      <c r="H70" s="184" t="s">
        <v>318</v>
      </c>
      <c r="I70" s="285" t="s">
        <v>355</v>
      </c>
      <c r="J70" s="589" t="s">
        <v>356</v>
      </c>
      <c r="K70" s="590"/>
      <c r="L70" s="184" t="s">
        <v>318</v>
      </c>
      <c r="M70" s="285" t="s">
        <v>355</v>
      </c>
      <c r="N70" s="589" t="s">
        <v>356</v>
      </c>
      <c r="O70" s="590"/>
      <c r="P70" s="184" t="s">
        <v>318</v>
      </c>
      <c r="Q70" s="285" t="s">
        <v>355</v>
      </c>
      <c r="R70" s="589" t="s">
        <v>356</v>
      </c>
      <c r="S70" s="590"/>
    </row>
    <row r="71" spans="2:19" ht="43.5" customHeight="1" x14ac:dyDescent="0.25">
      <c r="B71" s="551"/>
      <c r="C71" s="551"/>
      <c r="D71" s="187" t="s">
        <v>417</v>
      </c>
      <c r="E71" s="215" t="s">
        <v>716</v>
      </c>
      <c r="F71" s="610" t="s">
        <v>505</v>
      </c>
      <c r="G71" s="618"/>
      <c r="H71" s="189" t="s">
        <v>417</v>
      </c>
      <c r="I71" s="217" t="s">
        <v>717</v>
      </c>
      <c r="J71" s="602" t="s">
        <v>494</v>
      </c>
      <c r="K71" s="603"/>
      <c r="L71" s="189" t="s">
        <v>417</v>
      </c>
      <c r="M71" s="217" t="s">
        <v>717</v>
      </c>
      <c r="N71" s="602" t="s">
        <v>500</v>
      </c>
      <c r="O71" s="603"/>
      <c r="P71" s="189"/>
      <c r="Q71" s="217"/>
      <c r="R71" s="602"/>
      <c r="S71" s="603"/>
    </row>
    <row r="72" spans="2:19" ht="54.4" customHeight="1" x14ac:dyDescent="0.25">
      <c r="B72" s="551"/>
      <c r="C72" s="551"/>
      <c r="D72" s="187" t="s">
        <v>452</v>
      </c>
      <c r="E72" s="215" t="s">
        <v>717</v>
      </c>
      <c r="F72" s="610" t="s">
        <v>505</v>
      </c>
      <c r="G72" s="618"/>
      <c r="H72" s="189" t="s">
        <v>452</v>
      </c>
      <c r="I72" s="217" t="s">
        <v>717</v>
      </c>
      <c r="J72" s="602" t="s">
        <v>486</v>
      </c>
      <c r="K72" s="603"/>
      <c r="L72" s="189" t="s">
        <v>452</v>
      </c>
      <c r="M72" s="217" t="s">
        <v>717</v>
      </c>
      <c r="N72" s="602" t="s">
        <v>500</v>
      </c>
      <c r="O72" s="603"/>
      <c r="P72" s="189"/>
      <c r="Q72" s="217"/>
      <c r="R72" s="602"/>
      <c r="S72" s="603"/>
    </row>
    <row r="73" spans="2:19" ht="45.4" customHeight="1" x14ac:dyDescent="0.25">
      <c r="B73" s="551"/>
      <c r="C73" s="551"/>
      <c r="D73" s="187" t="s">
        <v>469</v>
      </c>
      <c r="E73" s="215" t="s">
        <v>717</v>
      </c>
      <c r="F73" s="610" t="s">
        <v>505</v>
      </c>
      <c r="G73" s="618"/>
      <c r="H73" s="189" t="s">
        <v>469</v>
      </c>
      <c r="I73" s="217" t="s">
        <v>717</v>
      </c>
      <c r="J73" s="602" t="s">
        <v>486</v>
      </c>
      <c r="K73" s="603"/>
      <c r="L73" s="189" t="s">
        <v>469</v>
      </c>
      <c r="M73" s="217" t="s">
        <v>717</v>
      </c>
      <c r="N73" s="602" t="s">
        <v>494</v>
      </c>
      <c r="O73" s="603"/>
      <c r="P73" s="189"/>
      <c r="Q73" s="217"/>
      <c r="R73" s="602"/>
      <c r="S73" s="603"/>
    </row>
    <row r="74" spans="2:19" x14ac:dyDescent="0.25">
      <c r="B74" s="551"/>
      <c r="C74" s="551"/>
      <c r="D74" s="187"/>
      <c r="E74" s="215"/>
      <c r="F74" s="610"/>
      <c r="G74" s="618"/>
      <c r="H74" s="189"/>
      <c r="I74" s="217"/>
      <c r="J74" s="602"/>
      <c r="K74" s="603"/>
      <c r="L74" s="189"/>
      <c r="M74" s="217"/>
      <c r="N74" s="602"/>
      <c r="O74" s="603"/>
      <c r="P74" s="189"/>
      <c r="Q74" s="217"/>
      <c r="R74" s="602"/>
      <c r="S74" s="603"/>
    </row>
    <row r="75" spans="2:19" x14ac:dyDescent="0.25">
      <c r="B75" s="551"/>
      <c r="C75" s="551"/>
      <c r="D75" s="187"/>
      <c r="E75" s="215"/>
      <c r="F75" s="610"/>
      <c r="G75" s="618"/>
      <c r="H75" s="189"/>
      <c r="I75" s="217"/>
      <c r="J75" s="602"/>
      <c r="K75" s="603"/>
      <c r="L75" s="189"/>
      <c r="M75" s="217"/>
      <c r="N75" s="602"/>
      <c r="O75" s="603"/>
      <c r="P75" s="189"/>
      <c r="Q75" s="217"/>
      <c r="R75" s="602"/>
      <c r="S75" s="603"/>
    </row>
    <row r="76" spans="2:19" x14ac:dyDescent="0.25">
      <c r="B76" s="552"/>
      <c r="C76" s="552"/>
      <c r="D76" s="187"/>
      <c r="E76" s="215"/>
      <c r="F76" s="610"/>
      <c r="G76" s="618"/>
      <c r="H76" s="189"/>
      <c r="I76" s="217"/>
      <c r="J76" s="602"/>
      <c r="K76" s="603"/>
      <c r="L76" s="189"/>
      <c r="M76" s="217"/>
      <c r="N76" s="602"/>
      <c r="O76" s="603"/>
      <c r="P76" s="189"/>
      <c r="Q76" s="217"/>
      <c r="R76" s="602"/>
      <c r="S76" s="603"/>
    </row>
    <row r="77" spans="2:19" x14ac:dyDescent="0.25">
      <c r="B77" s="572" t="s">
        <v>718</v>
      </c>
      <c r="C77" s="619" t="s">
        <v>730</v>
      </c>
      <c r="D77" s="278" t="s">
        <v>357</v>
      </c>
      <c r="E77" s="589" t="s">
        <v>347</v>
      </c>
      <c r="F77" s="620"/>
      <c r="G77" s="185" t="s">
        <v>318</v>
      </c>
      <c r="H77" s="278" t="s">
        <v>357</v>
      </c>
      <c r="I77" s="589" t="s">
        <v>347</v>
      </c>
      <c r="J77" s="620"/>
      <c r="K77" s="185" t="s">
        <v>318</v>
      </c>
      <c r="L77" s="278" t="s">
        <v>357</v>
      </c>
      <c r="M77" s="589" t="s">
        <v>347</v>
      </c>
      <c r="N77" s="620"/>
      <c r="O77" s="185" t="s">
        <v>318</v>
      </c>
      <c r="P77" s="278" t="s">
        <v>357</v>
      </c>
      <c r="Q77" s="589" t="s">
        <v>347</v>
      </c>
      <c r="R77" s="620"/>
      <c r="S77" s="185" t="s">
        <v>318</v>
      </c>
    </row>
    <row r="78" spans="2:19" x14ac:dyDescent="0.25">
      <c r="B78" s="573"/>
      <c r="C78" s="619"/>
      <c r="D78" s="311">
        <v>25</v>
      </c>
      <c r="E78" s="621" t="s">
        <v>435</v>
      </c>
      <c r="F78" s="622"/>
      <c r="G78" s="218" t="s">
        <v>469</v>
      </c>
      <c r="H78" s="280">
        <v>40</v>
      </c>
      <c r="I78" s="623" t="s">
        <v>435</v>
      </c>
      <c r="J78" s="624"/>
      <c r="K78" s="219" t="s">
        <v>469</v>
      </c>
      <c r="L78" s="280"/>
      <c r="M78" s="623"/>
      <c r="N78" s="624"/>
      <c r="O78" s="219"/>
      <c r="P78" s="280"/>
      <c r="Q78" s="623"/>
      <c r="R78" s="624"/>
      <c r="S78" s="219"/>
    </row>
    <row r="79" spans="2:19" x14ac:dyDescent="0.25">
      <c r="B79" s="573"/>
      <c r="C79" s="619"/>
      <c r="D79" s="311">
        <v>0</v>
      </c>
      <c r="E79" s="621" t="s">
        <v>435</v>
      </c>
      <c r="F79" s="622"/>
      <c r="G79" s="218" t="s">
        <v>417</v>
      </c>
      <c r="H79" s="280">
        <v>60</v>
      </c>
      <c r="I79" s="623" t="s">
        <v>435</v>
      </c>
      <c r="J79" s="624"/>
      <c r="K79" s="219" t="s">
        <v>417</v>
      </c>
      <c r="L79" s="280"/>
      <c r="M79" s="623"/>
      <c r="N79" s="624"/>
      <c r="O79" s="219"/>
      <c r="P79" s="280"/>
      <c r="Q79" s="623"/>
      <c r="R79" s="624"/>
      <c r="S79" s="219"/>
    </row>
    <row r="80" spans="2:19" x14ac:dyDescent="0.25">
      <c r="B80" s="573"/>
      <c r="C80" s="619"/>
      <c r="D80" s="311">
        <v>0</v>
      </c>
      <c r="E80" s="621" t="s">
        <v>435</v>
      </c>
      <c r="F80" s="622"/>
      <c r="G80" s="218" t="s">
        <v>456</v>
      </c>
      <c r="H80" s="280">
        <v>10</v>
      </c>
      <c r="I80" s="623" t="s">
        <v>435</v>
      </c>
      <c r="J80" s="624"/>
      <c r="K80" s="219" t="s">
        <v>456</v>
      </c>
      <c r="L80" s="280"/>
      <c r="M80" s="623"/>
      <c r="N80" s="624"/>
      <c r="O80" s="219"/>
      <c r="P80" s="280"/>
      <c r="Q80" s="623"/>
      <c r="R80" s="624"/>
      <c r="S80" s="219"/>
    </row>
    <row r="81" spans="2:19" x14ac:dyDescent="0.25">
      <c r="B81" s="573"/>
      <c r="C81" s="619"/>
      <c r="D81" s="279">
        <v>0</v>
      </c>
      <c r="E81" s="621" t="s">
        <v>435</v>
      </c>
      <c r="F81" s="622"/>
      <c r="G81" s="218" t="s">
        <v>472</v>
      </c>
      <c r="H81" s="280">
        <v>20</v>
      </c>
      <c r="I81" s="623" t="s">
        <v>435</v>
      </c>
      <c r="J81" s="624"/>
      <c r="K81" s="219" t="s">
        <v>472</v>
      </c>
      <c r="L81" s="280"/>
      <c r="M81" s="623"/>
      <c r="N81" s="624"/>
      <c r="O81" s="219"/>
      <c r="P81" s="280"/>
      <c r="Q81" s="623"/>
      <c r="R81" s="624"/>
      <c r="S81" s="219"/>
    </row>
    <row r="82" spans="2:19" x14ac:dyDescent="0.25">
      <c r="B82" s="573"/>
      <c r="C82" s="619"/>
      <c r="D82" s="279"/>
      <c r="E82" s="621"/>
      <c r="F82" s="622"/>
      <c r="G82" s="218"/>
      <c r="H82" s="280"/>
      <c r="I82" s="623"/>
      <c r="J82" s="624"/>
      <c r="K82" s="219"/>
      <c r="L82" s="280"/>
      <c r="M82" s="623"/>
      <c r="N82" s="624"/>
      <c r="O82" s="219"/>
      <c r="P82" s="280"/>
      <c r="Q82" s="623"/>
      <c r="R82" s="624"/>
      <c r="S82" s="219"/>
    </row>
    <row r="83" spans="2:19" x14ac:dyDescent="0.25">
      <c r="B83" s="574"/>
      <c r="C83" s="619"/>
      <c r="D83" s="279"/>
      <c r="E83" s="621"/>
      <c r="F83" s="622"/>
      <c r="G83" s="218"/>
      <c r="H83" s="280"/>
      <c r="I83" s="623"/>
      <c r="J83" s="624"/>
      <c r="K83" s="219"/>
      <c r="L83" s="280"/>
      <c r="M83" s="623"/>
      <c r="N83" s="624"/>
      <c r="O83" s="219"/>
      <c r="P83" s="280"/>
      <c r="Q83" s="623"/>
      <c r="R83" s="624"/>
      <c r="S83" s="219"/>
    </row>
    <row r="84" spans="2:19" ht="15.75" thickBot="1" x14ac:dyDescent="0.3">
      <c r="B84" s="175"/>
      <c r="C84" s="220"/>
      <c r="D84" s="197"/>
    </row>
    <row r="85" spans="2:19" ht="15.75" thickBot="1" x14ac:dyDescent="0.3">
      <c r="B85" s="175"/>
      <c r="C85" s="175"/>
      <c r="D85" s="547" t="s">
        <v>319</v>
      </c>
      <c r="E85" s="548"/>
      <c r="F85" s="548"/>
      <c r="G85" s="549"/>
      <c r="H85" s="632" t="s">
        <v>319</v>
      </c>
      <c r="I85" s="633"/>
      <c r="J85" s="633"/>
      <c r="K85" s="634"/>
      <c r="L85" s="548" t="s">
        <v>321</v>
      </c>
      <c r="M85" s="548"/>
      <c r="N85" s="548"/>
      <c r="O85" s="548"/>
      <c r="P85" s="548" t="s">
        <v>320</v>
      </c>
      <c r="Q85" s="548"/>
      <c r="R85" s="548"/>
      <c r="S85" s="549"/>
    </row>
    <row r="86" spans="2:19" x14ac:dyDescent="0.25">
      <c r="B86" s="550" t="s">
        <v>358</v>
      </c>
      <c r="C86" s="550" t="s">
        <v>731</v>
      </c>
      <c r="D86" s="591" t="s">
        <v>359</v>
      </c>
      <c r="E86" s="592"/>
      <c r="F86" s="198" t="s">
        <v>318</v>
      </c>
      <c r="G86" s="221" t="s">
        <v>347</v>
      </c>
      <c r="H86" s="625" t="s">
        <v>359</v>
      </c>
      <c r="I86" s="592"/>
      <c r="J86" s="198" t="s">
        <v>318</v>
      </c>
      <c r="K86" s="221" t="s">
        <v>347</v>
      </c>
      <c r="L86" s="625" t="s">
        <v>359</v>
      </c>
      <c r="M86" s="592"/>
      <c r="N86" s="198" t="s">
        <v>318</v>
      </c>
      <c r="O86" s="221" t="s">
        <v>347</v>
      </c>
      <c r="P86" s="625" t="s">
        <v>359</v>
      </c>
      <c r="Q86" s="592"/>
      <c r="R86" s="198" t="s">
        <v>318</v>
      </c>
      <c r="S86" s="221" t="s">
        <v>347</v>
      </c>
    </row>
    <row r="87" spans="2:19" ht="84.4" customHeight="1" x14ac:dyDescent="0.25">
      <c r="B87" s="552"/>
      <c r="C87" s="552"/>
      <c r="D87" s="610"/>
      <c r="E87" s="626"/>
      <c r="F87" s="214"/>
      <c r="G87" s="222"/>
      <c r="H87" s="281"/>
      <c r="I87" s="284"/>
      <c r="J87" s="216"/>
      <c r="K87" s="223"/>
      <c r="L87" s="281"/>
      <c r="M87" s="284"/>
      <c r="N87" s="216"/>
      <c r="O87" s="223"/>
      <c r="P87" s="281"/>
      <c r="Q87" s="284"/>
      <c r="R87" s="216"/>
      <c r="S87" s="223"/>
    </row>
    <row r="88" spans="2:19" ht="33.4" customHeight="1" x14ac:dyDescent="0.25">
      <c r="B88" s="627" t="s">
        <v>360</v>
      </c>
      <c r="C88" s="572" t="s">
        <v>732</v>
      </c>
      <c r="D88" s="184" t="s">
        <v>719</v>
      </c>
      <c r="E88" s="184" t="s">
        <v>362</v>
      </c>
      <c r="F88" s="278" t="s">
        <v>363</v>
      </c>
      <c r="G88" s="185" t="s">
        <v>364</v>
      </c>
      <c r="H88" s="184" t="s">
        <v>361</v>
      </c>
      <c r="I88" s="184" t="s">
        <v>362</v>
      </c>
      <c r="J88" s="278" t="s">
        <v>363</v>
      </c>
      <c r="K88" s="185" t="s">
        <v>364</v>
      </c>
      <c r="L88" s="184" t="s">
        <v>361</v>
      </c>
      <c r="M88" s="184" t="s">
        <v>362</v>
      </c>
      <c r="N88" s="278" t="s">
        <v>363</v>
      </c>
      <c r="O88" s="185" t="s">
        <v>364</v>
      </c>
      <c r="P88" s="184" t="s">
        <v>361</v>
      </c>
      <c r="Q88" s="184" t="s">
        <v>362</v>
      </c>
      <c r="R88" s="278" t="s">
        <v>363</v>
      </c>
      <c r="S88" s="185" t="s">
        <v>364</v>
      </c>
    </row>
    <row r="89" spans="2:19" x14ac:dyDescent="0.25">
      <c r="B89" s="627"/>
      <c r="C89" s="573"/>
      <c r="D89" s="628"/>
      <c r="E89" s="630"/>
      <c r="F89" s="628"/>
      <c r="G89" s="637"/>
      <c r="H89" s="639"/>
      <c r="I89" s="639"/>
      <c r="J89" s="639"/>
      <c r="K89" s="635"/>
      <c r="L89" s="639"/>
      <c r="M89" s="639"/>
      <c r="N89" s="639"/>
      <c r="O89" s="635"/>
      <c r="P89" s="639"/>
      <c r="Q89" s="639"/>
      <c r="R89" s="639"/>
      <c r="S89" s="635"/>
    </row>
    <row r="90" spans="2:19" x14ac:dyDescent="0.25">
      <c r="B90" s="627"/>
      <c r="C90" s="573"/>
      <c r="D90" s="629"/>
      <c r="E90" s="631"/>
      <c r="F90" s="629"/>
      <c r="G90" s="638"/>
      <c r="H90" s="640"/>
      <c r="I90" s="640"/>
      <c r="J90" s="640"/>
      <c r="K90" s="636"/>
      <c r="L90" s="640"/>
      <c r="M90" s="640"/>
      <c r="N90" s="640"/>
      <c r="O90" s="636"/>
      <c r="P90" s="640"/>
      <c r="Q90" s="640"/>
      <c r="R90" s="640"/>
      <c r="S90" s="636"/>
    </row>
    <row r="91" spans="2:19" ht="25.15" customHeight="1" x14ac:dyDescent="0.25">
      <c r="B91" s="627"/>
      <c r="C91" s="573"/>
      <c r="D91" s="184" t="s">
        <v>361</v>
      </c>
      <c r="E91" s="184" t="s">
        <v>362</v>
      </c>
      <c r="F91" s="278" t="s">
        <v>363</v>
      </c>
      <c r="G91" s="185" t="s">
        <v>364</v>
      </c>
      <c r="H91" s="184" t="s">
        <v>361</v>
      </c>
      <c r="I91" s="184" t="s">
        <v>362</v>
      </c>
      <c r="J91" s="278" t="s">
        <v>363</v>
      </c>
      <c r="K91" s="185" t="s">
        <v>364</v>
      </c>
      <c r="L91" s="184" t="s">
        <v>361</v>
      </c>
      <c r="M91" s="184" t="s">
        <v>362</v>
      </c>
      <c r="N91" s="278" t="s">
        <v>363</v>
      </c>
      <c r="O91" s="185" t="s">
        <v>364</v>
      </c>
      <c r="P91" s="184" t="s">
        <v>361</v>
      </c>
      <c r="Q91" s="184" t="s">
        <v>362</v>
      </c>
      <c r="R91" s="278" t="s">
        <v>363</v>
      </c>
      <c r="S91" s="185" t="s">
        <v>364</v>
      </c>
    </row>
    <row r="92" spans="2:19" x14ac:dyDescent="0.25">
      <c r="B92" s="627"/>
      <c r="C92" s="573"/>
      <c r="D92" s="628"/>
      <c r="E92" s="630"/>
      <c r="F92" s="628"/>
      <c r="G92" s="637"/>
      <c r="H92" s="639"/>
      <c r="I92" s="639"/>
      <c r="J92" s="639"/>
      <c r="K92" s="635"/>
      <c r="L92" s="639"/>
      <c r="M92" s="639"/>
      <c r="N92" s="639"/>
      <c r="O92" s="635"/>
      <c r="P92" s="639"/>
      <c r="Q92" s="639"/>
      <c r="R92" s="639"/>
      <c r="S92" s="635"/>
    </row>
    <row r="93" spans="2:19" x14ac:dyDescent="0.25">
      <c r="B93" s="627"/>
      <c r="C93" s="573"/>
      <c r="D93" s="629"/>
      <c r="E93" s="631"/>
      <c r="F93" s="629"/>
      <c r="G93" s="638"/>
      <c r="H93" s="640"/>
      <c r="I93" s="640"/>
      <c r="J93" s="640"/>
      <c r="K93" s="636"/>
      <c r="L93" s="640"/>
      <c r="M93" s="640"/>
      <c r="N93" s="640"/>
      <c r="O93" s="636"/>
      <c r="P93" s="640"/>
      <c r="Q93" s="640"/>
      <c r="R93" s="640"/>
      <c r="S93" s="636"/>
    </row>
    <row r="94" spans="2:19" ht="30.4" customHeight="1" x14ac:dyDescent="0.25">
      <c r="B94" s="627"/>
      <c r="C94" s="573"/>
      <c r="D94" s="184" t="s">
        <v>361</v>
      </c>
      <c r="E94" s="184" t="s">
        <v>362</v>
      </c>
      <c r="F94" s="278" t="s">
        <v>363</v>
      </c>
      <c r="G94" s="185" t="s">
        <v>364</v>
      </c>
      <c r="H94" s="184" t="s">
        <v>361</v>
      </c>
      <c r="I94" s="184" t="s">
        <v>362</v>
      </c>
      <c r="J94" s="278" t="s">
        <v>363</v>
      </c>
      <c r="K94" s="185" t="s">
        <v>364</v>
      </c>
      <c r="L94" s="184" t="s">
        <v>361</v>
      </c>
      <c r="M94" s="184" t="s">
        <v>362</v>
      </c>
      <c r="N94" s="278" t="s">
        <v>363</v>
      </c>
      <c r="O94" s="185" t="s">
        <v>364</v>
      </c>
      <c r="P94" s="184" t="s">
        <v>361</v>
      </c>
      <c r="Q94" s="184" t="s">
        <v>362</v>
      </c>
      <c r="R94" s="278" t="s">
        <v>363</v>
      </c>
      <c r="S94" s="185" t="s">
        <v>364</v>
      </c>
    </row>
    <row r="95" spans="2:19" x14ac:dyDescent="0.25">
      <c r="B95" s="627"/>
      <c r="C95" s="573"/>
      <c r="D95" s="628"/>
      <c r="E95" s="630"/>
      <c r="F95" s="628"/>
      <c r="G95" s="637"/>
      <c r="H95" s="639"/>
      <c r="I95" s="639"/>
      <c r="J95" s="639"/>
      <c r="K95" s="635"/>
      <c r="L95" s="639"/>
      <c r="M95" s="639"/>
      <c r="N95" s="639"/>
      <c r="O95" s="635"/>
      <c r="P95" s="639"/>
      <c r="Q95" s="639"/>
      <c r="R95" s="639"/>
      <c r="S95" s="635"/>
    </row>
    <row r="96" spans="2:19" x14ac:dyDescent="0.25">
      <c r="B96" s="627"/>
      <c r="C96" s="573"/>
      <c r="D96" s="629"/>
      <c r="E96" s="631"/>
      <c r="F96" s="629"/>
      <c r="G96" s="638"/>
      <c r="H96" s="640"/>
      <c r="I96" s="640"/>
      <c r="J96" s="640"/>
      <c r="K96" s="636"/>
      <c r="L96" s="640"/>
      <c r="M96" s="640"/>
      <c r="N96" s="640"/>
      <c r="O96" s="636"/>
      <c r="P96" s="640"/>
      <c r="Q96" s="640"/>
      <c r="R96" s="640"/>
      <c r="S96" s="636"/>
    </row>
    <row r="97" spans="2:19" ht="30" customHeight="1" x14ac:dyDescent="0.25">
      <c r="B97" s="627"/>
      <c r="C97" s="573"/>
      <c r="D97" s="184" t="s">
        <v>361</v>
      </c>
      <c r="E97" s="184" t="s">
        <v>362</v>
      </c>
      <c r="F97" s="278" t="s">
        <v>363</v>
      </c>
      <c r="G97" s="185" t="s">
        <v>364</v>
      </c>
      <c r="H97" s="184" t="s">
        <v>361</v>
      </c>
      <c r="I97" s="184" t="s">
        <v>362</v>
      </c>
      <c r="J97" s="278" t="s">
        <v>363</v>
      </c>
      <c r="K97" s="185" t="s">
        <v>364</v>
      </c>
      <c r="L97" s="184" t="s">
        <v>361</v>
      </c>
      <c r="M97" s="184" t="s">
        <v>362</v>
      </c>
      <c r="N97" s="278" t="s">
        <v>363</v>
      </c>
      <c r="O97" s="185" t="s">
        <v>364</v>
      </c>
      <c r="P97" s="184" t="s">
        <v>361</v>
      </c>
      <c r="Q97" s="184" t="s">
        <v>362</v>
      </c>
      <c r="R97" s="278" t="s">
        <v>363</v>
      </c>
      <c r="S97" s="185" t="s">
        <v>364</v>
      </c>
    </row>
    <row r="98" spans="2:19" x14ac:dyDescent="0.25">
      <c r="B98" s="627"/>
      <c r="C98" s="573"/>
      <c r="D98" s="628"/>
      <c r="E98" s="630"/>
      <c r="F98" s="628"/>
      <c r="G98" s="637"/>
      <c r="H98" s="639"/>
      <c r="I98" s="639"/>
      <c r="J98" s="639"/>
      <c r="K98" s="635"/>
      <c r="L98" s="639"/>
      <c r="M98" s="639"/>
      <c r="N98" s="639"/>
      <c r="O98" s="635"/>
      <c r="P98" s="639"/>
      <c r="Q98" s="639"/>
      <c r="R98" s="639"/>
      <c r="S98" s="635"/>
    </row>
    <row r="99" spans="2:19" x14ac:dyDescent="0.25">
      <c r="B99" s="627"/>
      <c r="C99" s="574"/>
      <c r="D99" s="629"/>
      <c r="E99" s="631"/>
      <c r="F99" s="629"/>
      <c r="G99" s="638"/>
      <c r="H99" s="640"/>
      <c r="I99" s="640"/>
      <c r="J99" s="640"/>
      <c r="K99" s="636"/>
      <c r="L99" s="640"/>
      <c r="M99" s="640"/>
      <c r="N99" s="640"/>
      <c r="O99" s="636"/>
      <c r="P99" s="640"/>
      <c r="Q99" s="640"/>
      <c r="R99" s="640"/>
      <c r="S99" s="636"/>
    </row>
    <row r="100" spans="2:19" ht="15.75" thickBot="1" x14ac:dyDescent="0.3">
      <c r="B100" s="175"/>
      <c r="C100" s="175"/>
    </row>
    <row r="101" spans="2:19" ht="15.75" thickBot="1" x14ac:dyDescent="0.3">
      <c r="B101" s="175"/>
      <c r="C101" s="175"/>
      <c r="D101" s="547" t="s">
        <v>319</v>
      </c>
      <c r="E101" s="548"/>
      <c r="F101" s="548"/>
      <c r="G101" s="549"/>
      <c r="H101" s="632" t="s">
        <v>365</v>
      </c>
      <c r="I101" s="633"/>
      <c r="J101" s="633"/>
      <c r="K101" s="634"/>
      <c r="L101" s="632" t="s">
        <v>321</v>
      </c>
      <c r="M101" s="633"/>
      <c r="N101" s="633"/>
      <c r="O101" s="634"/>
      <c r="P101" s="632" t="s">
        <v>322</v>
      </c>
      <c r="Q101" s="633"/>
      <c r="R101" s="633"/>
      <c r="S101" s="634"/>
    </row>
    <row r="102" spans="2:19" ht="34.15" customHeight="1" x14ac:dyDescent="0.25">
      <c r="B102" s="641" t="s">
        <v>720</v>
      </c>
      <c r="C102" s="550" t="s">
        <v>733</v>
      </c>
      <c r="D102" s="276" t="s">
        <v>721</v>
      </c>
      <c r="E102" s="224" t="s">
        <v>367</v>
      </c>
      <c r="F102" s="591" t="s">
        <v>368</v>
      </c>
      <c r="G102" s="599"/>
      <c r="H102" s="276" t="s">
        <v>366</v>
      </c>
      <c r="I102" s="224" t="s">
        <v>367</v>
      </c>
      <c r="J102" s="591" t="s">
        <v>368</v>
      </c>
      <c r="K102" s="599"/>
      <c r="L102" s="276" t="s">
        <v>366</v>
      </c>
      <c r="M102" s="224" t="s">
        <v>367</v>
      </c>
      <c r="N102" s="591" t="s">
        <v>368</v>
      </c>
      <c r="O102" s="599"/>
      <c r="P102" s="276" t="s">
        <v>366</v>
      </c>
      <c r="Q102" s="224" t="s">
        <v>367</v>
      </c>
      <c r="R102" s="591" t="s">
        <v>368</v>
      </c>
      <c r="S102" s="599"/>
    </row>
    <row r="103" spans="2:19" ht="37.15" customHeight="1" x14ac:dyDescent="0.25">
      <c r="B103" s="642"/>
      <c r="C103" s="552"/>
      <c r="D103" s="225">
        <v>0</v>
      </c>
      <c r="E103" s="226">
        <v>0</v>
      </c>
      <c r="F103" s="610" t="s">
        <v>468</v>
      </c>
      <c r="G103" s="618"/>
      <c r="H103" s="227">
        <v>3000</v>
      </c>
      <c r="I103" s="228">
        <v>0.5</v>
      </c>
      <c r="J103" s="644" t="s">
        <v>458</v>
      </c>
      <c r="K103" s="645"/>
      <c r="L103" s="227"/>
      <c r="M103" s="228"/>
      <c r="N103" s="644"/>
      <c r="O103" s="645"/>
      <c r="P103" s="227"/>
      <c r="Q103" s="228"/>
      <c r="R103" s="644"/>
      <c r="S103" s="645"/>
    </row>
    <row r="104" spans="2:19" ht="16.5" customHeight="1" x14ac:dyDescent="0.25">
      <c r="B104" s="642"/>
      <c r="C104" s="641" t="s">
        <v>734</v>
      </c>
      <c r="D104" s="229" t="s">
        <v>366</v>
      </c>
      <c r="E104" s="184" t="s">
        <v>367</v>
      </c>
      <c r="F104" s="184" t="s">
        <v>369</v>
      </c>
      <c r="G104" s="282" t="s">
        <v>370</v>
      </c>
      <c r="H104" s="229" t="s">
        <v>366</v>
      </c>
      <c r="I104" s="184" t="s">
        <v>367</v>
      </c>
      <c r="J104" s="184" t="s">
        <v>369</v>
      </c>
      <c r="K104" s="282" t="s">
        <v>370</v>
      </c>
      <c r="L104" s="229" t="s">
        <v>366</v>
      </c>
      <c r="M104" s="184" t="s">
        <v>367</v>
      </c>
      <c r="N104" s="184" t="s">
        <v>369</v>
      </c>
      <c r="O104" s="282" t="s">
        <v>370</v>
      </c>
      <c r="P104" s="229" t="s">
        <v>366</v>
      </c>
      <c r="Q104" s="184" t="s">
        <v>367</v>
      </c>
      <c r="R104" s="184" t="s">
        <v>369</v>
      </c>
      <c r="S104" s="282" t="s">
        <v>370</v>
      </c>
    </row>
    <row r="105" spans="2:19" x14ac:dyDescent="0.25">
      <c r="B105" s="642"/>
      <c r="C105" s="642"/>
      <c r="D105" s="225"/>
      <c r="E105" s="201"/>
      <c r="F105" s="215"/>
      <c r="G105" s="222"/>
      <c r="H105" s="227"/>
      <c r="I105" s="203"/>
      <c r="J105" s="217"/>
      <c r="K105" s="223"/>
      <c r="L105" s="227"/>
      <c r="M105" s="203"/>
      <c r="N105" s="217"/>
      <c r="O105" s="223"/>
      <c r="P105" s="227"/>
      <c r="Q105" s="203"/>
      <c r="R105" s="217"/>
      <c r="S105" s="223"/>
    </row>
    <row r="106" spans="2:19" ht="19.5" customHeight="1" x14ac:dyDescent="0.25">
      <c r="B106" s="642"/>
      <c r="C106" s="642"/>
      <c r="D106" s="229" t="s">
        <v>366</v>
      </c>
      <c r="E106" s="184" t="s">
        <v>367</v>
      </c>
      <c r="F106" s="184" t="s">
        <v>369</v>
      </c>
      <c r="G106" s="282" t="s">
        <v>370</v>
      </c>
      <c r="H106" s="229" t="s">
        <v>366</v>
      </c>
      <c r="I106" s="184" t="s">
        <v>367</v>
      </c>
      <c r="J106" s="184" t="s">
        <v>369</v>
      </c>
      <c r="K106" s="282" t="s">
        <v>370</v>
      </c>
      <c r="L106" s="229" t="s">
        <v>366</v>
      </c>
      <c r="M106" s="184" t="s">
        <v>367</v>
      </c>
      <c r="N106" s="184" t="s">
        <v>369</v>
      </c>
      <c r="O106" s="282" t="s">
        <v>370</v>
      </c>
      <c r="P106" s="229" t="s">
        <v>366</v>
      </c>
      <c r="Q106" s="184" t="s">
        <v>367</v>
      </c>
      <c r="R106" s="184" t="s">
        <v>369</v>
      </c>
      <c r="S106" s="282" t="s">
        <v>370</v>
      </c>
    </row>
    <row r="107" spans="2:19" x14ac:dyDescent="0.25">
      <c r="B107" s="642"/>
      <c r="C107" s="642"/>
      <c r="D107" s="225"/>
      <c r="E107" s="201"/>
      <c r="F107" s="215"/>
      <c r="G107" s="222"/>
      <c r="H107" s="227"/>
      <c r="I107" s="203"/>
      <c r="J107" s="217"/>
      <c r="K107" s="223"/>
      <c r="L107" s="227"/>
      <c r="M107" s="203"/>
      <c r="N107" s="217"/>
      <c r="O107" s="223"/>
      <c r="P107" s="227"/>
      <c r="Q107" s="203"/>
      <c r="R107" s="217"/>
      <c r="S107" s="223"/>
    </row>
    <row r="108" spans="2:19" ht="29.65" customHeight="1" x14ac:dyDescent="0.25">
      <c r="B108" s="642"/>
      <c r="C108" s="642"/>
      <c r="D108" s="229" t="s">
        <v>366</v>
      </c>
      <c r="E108" s="184" t="s">
        <v>367</v>
      </c>
      <c r="F108" s="184" t="s">
        <v>369</v>
      </c>
      <c r="G108" s="282" t="s">
        <v>370</v>
      </c>
      <c r="H108" s="229" t="s">
        <v>366</v>
      </c>
      <c r="I108" s="184" t="s">
        <v>367</v>
      </c>
      <c r="J108" s="184" t="s">
        <v>369</v>
      </c>
      <c r="K108" s="282" t="s">
        <v>370</v>
      </c>
      <c r="L108" s="229" t="s">
        <v>366</v>
      </c>
      <c r="M108" s="184" t="s">
        <v>367</v>
      </c>
      <c r="N108" s="184" t="s">
        <v>369</v>
      </c>
      <c r="O108" s="282" t="s">
        <v>370</v>
      </c>
      <c r="P108" s="229" t="s">
        <v>366</v>
      </c>
      <c r="Q108" s="184" t="s">
        <v>367</v>
      </c>
      <c r="R108" s="184" t="s">
        <v>369</v>
      </c>
      <c r="S108" s="282" t="s">
        <v>370</v>
      </c>
    </row>
    <row r="109" spans="2:19" x14ac:dyDescent="0.25">
      <c r="B109" s="642"/>
      <c r="C109" s="642"/>
      <c r="D109" s="225"/>
      <c r="E109" s="201"/>
      <c r="F109" s="215"/>
      <c r="G109" s="222"/>
      <c r="H109" s="227"/>
      <c r="I109" s="203"/>
      <c r="J109" s="217"/>
      <c r="K109" s="223"/>
      <c r="L109" s="227"/>
      <c r="M109" s="203"/>
      <c r="N109" s="217"/>
      <c r="O109" s="223"/>
      <c r="P109" s="227"/>
      <c r="Q109" s="203"/>
      <c r="R109" s="217"/>
      <c r="S109" s="223"/>
    </row>
    <row r="110" spans="2:19" ht="36" customHeight="1" x14ac:dyDescent="0.25">
      <c r="B110" s="642"/>
      <c r="C110" s="642"/>
      <c r="D110" s="229" t="s">
        <v>366</v>
      </c>
      <c r="E110" s="184" t="s">
        <v>367</v>
      </c>
      <c r="F110" s="184" t="s">
        <v>369</v>
      </c>
      <c r="G110" s="282" t="s">
        <v>370</v>
      </c>
      <c r="H110" s="229" t="s">
        <v>366</v>
      </c>
      <c r="I110" s="184" t="s">
        <v>367</v>
      </c>
      <c r="J110" s="184" t="s">
        <v>369</v>
      </c>
      <c r="K110" s="282" t="s">
        <v>370</v>
      </c>
      <c r="L110" s="229" t="s">
        <v>366</v>
      </c>
      <c r="M110" s="184" t="s">
        <v>367</v>
      </c>
      <c r="N110" s="184" t="s">
        <v>369</v>
      </c>
      <c r="O110" s="282" t="s">
        <v>370</v>
      </c>
      <c r="P110" s="229" t="s">
        <v>366</v>
      </c>
      <c r="Q110" s="184" t="s">
        <v>367</v>
      </c>
      <c r="R110" s="184" t="s">
        <v>369</v>
      </c>
      <c r="S110" s="282" t="s">
        <v>370</v>
      </c>
    </row>
    <row r="111" spans="2:19" x14ac:dyDescent="0.25">
      <c r="B111" s="643"/>
      <c r="C111" s="643"/>
      <c r="D111" s="225"/>
      <c r="E111" s="201"/>
      <c r="F111" s="215"/>
      <c r="G111" s="222"/>
      <c r="H111" s="227"/>
      <c r="I111" s="203"/>
      <c r="J111" s="217"/>
      <c r="K111" s="223"/>
      <c r="L111" s="227"/>
      <c r="M111" s="203"/>
      <c r="N111" s="217"/>
      <c r="O111" s="223"/>
      <c r="P111" s="227"/>
      <c r="Q111" s="203"/>
      <c r="R111" s="217"/>
      <c r="S111" s="223"/>
    </row>
    <row r="112" spans="2:19" ht="19.5" customHeight="1" x14ac:dyDescent="0.25">
      <c r="B112" s="575" t="s">
        <v>722</v>
      </c>
      <c r="C112" s="650" t="s">
        <v>735</v>
      </c>
      <c r="D112" s="230" t="s">
        <v>371</v>
      </c>
      <c r="E112" s="230" t="s">
        <v>372</v>
      </c>
      <c r="F112" s="230" t="s">
        <v>318</v>
      </c>
      <c r="G112" s="231" t="s">
        <v>373</v>
      </c>
      <c r="H112" s="232" t="s">
        <v>371</v>
      </c>
      <c r="I112" s="230" t="s">
        <v>372</v>
      </c>
      <c r="J112" s="230" t="s">
        <v>318</v>
      </c>
      <c r="K112" s="231" t="s">
        <v>373</v>
      </c>
      <c r="L112" s="230" t="s">
        <v>371</v>
      </c>
      <c r="M112" s="230" t="s">
        <v>372</v>
      </c>
      <c r="N112" s="230" t="s">
        <v>318</v>
      </c>
      <c r="O112" s="231" t="s">
        <v>373</v>
      </c>
      <c r="P112" s="230" t="s">
        <v>371</v>
      </c>
      <c r="Q112" s="230" t="s">
        <v>372</v>
      </c>
      <c r="R112" s="230" t="s">
        <v>318</v>
      </c>
      <c r="S112" s="231" t="s">
        <v>373</v>
      </c>
    </row>
    <row r="113" spans="2:19" x14ac:dyDescent="0.25">
      <c r="B113" s="576"/>
      <c r="C113" s="651"/>
      <c r="D113" s="200"/>
      <c r="E113" s="200"/>
      <c r="F113" s="200"/>
      <c r="G113" s="200"/>
      <c r="H113" s="280"/>
      <c r="I113" s="202"/>
      <c r="J113" s="202"/>
      <c r="K113" s="219"/>
      <c r="L113" s="202"/>
      <c r="M113" s="202"/>
      <c r="N113" s="202"/>
      <c r="O113" s="219"/>
      <c r="P113" s="202"/>
      <c r="Q113" s="202"/>
      <c r="R113" s="202"/>
      <c r="S113" s="219"/>
    </row>
    <row r="114" spans="2:19" ht="40.15" customHeight="1" x14ac:dyDescent="0.25">
      <c r="B114" s="576"/>
      <c r="C114" s="641" t="s">
        <v>736</v>
      </c>
      <c r="D114" s="184" t="s">
        <v>374</v>
      </c>
      <c r="E114" s="589" t="s">
        <v>375</v>
      </c>
      <c r="F114" s="620"/>
      <c r="G114" s="185" t="s">
        <v>376</v>
      </c>
      <c r="H114" s="184" t="s">
        <v>374</v>
      </c>
      <c r="I114" s="589" t="s">
        <v>375</v>
      </c>
      <c r="J114" s="620"/>
      <c r="K114" s="185" t="s">
        <v>376</v>
      </c>
      <c r="L114" s="184" t="s">
        <v>374</v>
      </c>
      <c r="M114" s="589" t="s">
        <v>375</v>
      </c>
      <c r="N114" s="620"/>
      <c r="O114" s="185" t="s">
        <v>376</v>
      </c>
      <c r="P114" s="184" t="s">
        <v>374</v>
      </c>
      <c r="Q114" s="184" t="s">
        <v>375</v>
      </c>
      <c r="R114" s="589" t="s">
        <v>375</v>
      </c>
      <c r="S114" s="620"/>
    </row>
    <row r="115" spans="2:19" x14ac:dyDescent="0.25">
      <c r="B115" s="576"/>
      <c r="C115" s="642"/>
      <c r="D115" s="233">
        <v>0</v>
      </c>
      <c r="E115" s="648" t="s">
        <v>417</v>
      </c>
      <c r="F115" s="649"/>
      <c r="G115" s="188"/>
      <c r="H115" s="234">
        <v>2000</v>
      </c>
      <c r="I115" s="646"/>
      <c r="J115" s="647"/>
      <c r="K115" s="210"/>
      <c r="L115" s="234"/>
      <c r="M115" s="646"/>
      <c r="N115" s="647"/>
      <c r="O115" s="191"/>
      <c r="P115" s="234"/>
      <c r="Q115" s="189"/>
      <c r="R115" s="646"/>
      <c r="S115" s="647"/>
    </row>
    <row r="116" spans="2:19" ht="41.65" customHeight="1" x14ac:dyDescent="0.25">
      <c r="B116" s="576"/>
      <c r="C116" s="642"/>
      <c r="D116" s="184" t="s">
        <v>374</v>
      </c>
      <c r="E116" s="589" t="s">
        <v>375</v>
      </c>
      <c r="F116" s="620"/>
      <c r="G116" s="185" t="s">
        <v>376</v>
      </c>
      <c r="H116" s="184" t="s">
        <v>374</v>
      </c>
      <c r="I116" s="589" t="s">
        <v>375</v>
      </c>
      <c r="J116" s="620"/>
      <c r="K116" s="185" t="s">
        <v>376</v>
      </c>
      <c r="L116" s="184" t="s">
        <v>374</v>
      </c>
      <c r="M116" s="589" t="s">
        <v>375</v>
      </c>
      <c r="N116" s="620"/>
      <c r="O116" s="185" t="s">
        <v>376</v>
      </c>
      <c r="P116" s="184" t="s">
        <v>374</v>
      </c>
      <c r="Q116" s="184" t="s">
        <v>375</v>
      </c>
      <c r="R116" s="589" t="s">
        <v>375</v>
      </c>
      <c r="S116" s="620"/>
    </row>
    <row r="117" spans="2:19" x14ac:dyDescent="0.25">
      <c r="B117" s="576"/>
      <c r="C117" s="642"/>
      <c r="D117" s="233">
        <v>0</v>
      </c>
      <c r="E117" s="648" t="s">
        <v>405</v>
      </c>
      <c r="F117" s="649"/>
      <c r="G117" s="188"/>
      <c r="H117" s="234">
        <v>500</v>
      </c>
      <c r="I117" s="646"/>
      <c r="J117" s="647"/>
      <c r="K117" s="191"/>
      <c r="L117" s="234"/>
      <c r="M117" s="646"/>
      <c r="N117" s="647"/>
      <c r="O117" s="191"/>
      <c r="P117" s="234"/>
      <c r="Q117" s="189"/>
      <c r="R117" s="646"/>
      <c r="S117" s="647"/>
    </row>
    <row r="118" spans="2:19" ht="40.15" customHeight="1" x14ac:dyDescent="0.25">
      <c r="B118" s="576"/>
      <c r="C118" s="642"/>
      <c r="D118" s="184" t="s">
        <v>374</v>
      </c>
      <c r="E118" s="589" t="s">
        <v>375</v>
      </c>
      <c r="F118" s="620"/>
      <c r="G118" s="185" t="s">
        <v>376</v>
      </c>
      <c r="H118" s="184" t="s">
        <v>374</v>
      </c>
      <c r="I118" s="589" t="s">
        <v>375</v>
      </c>
      <c r="J118" s="620"/>
      <c r="K118" s="185" t="s">
        <v>376</v>
      </c>
      <c r="L118" s="184" t="s">
        <v>374</v>
      </c>
      <c r="M118" s="589" t="s">
        <v>375</v>
      </c>
      <c r="N118" s="620"/>
      <c r="O118" s="185" t="s">
        <v>376</v>
      </c>
      <c r="P118" s="184" t="s">
        <v>374</v>
      </c>
      <c r="Q118" s="184" t="s">
        <v>375</v>
      </c>
      <c r="R118" s="589" t="s">
        <v>375</v>
      </c>
      <c r="S118" s="620"/>
    </row>
    <row r="119" spans="2:19" x14ac:dyDescent="0.25">
      <c r="B119" s="576"/>
      <c r="C119" s="642"/>
      <c r="D119" s="233">
        <v>0</v>
      </c>
      <c r="E119" s="648" t="s">
        <v>437</v>
      </c>
      <c r="F119" s="649"/>
      <c r="G119" s="188"/>
      <c r="H119" s="234">
        <v>300</v>
      </c>
      <c r="I119" s="646"/>
      <c r="J119" s="647"/>
      <c r="K119" s="191"/>
      <c r="L119" s="234"/>
      <c r="M119" s="646"/>
      <c r="N119" s="647"/>
      <c r="O119" s="191"/>
      <c r="P119" s="234"/>
      <c r="Q119" s="189"/>
      <c r="R119" s="646"/>
      <c r="S119" s="647"/>
    </row>
    <row r="120" spans="2:19" ht="40.5" customHeight="1" x14ac:dyDescent="0.25">
      <c r="B120" s="576"/>
      <c r="C120" s="642"/>
      <c r="D120" s="184" t="s">
        <v>374</v>
      </c>
      <c r="E120" s="589" t="s">
        <v>375</v>
      </c>
      <c r="F120" s="620"/>
      <c r="G120" s="185" t="s">
        <v>376</v>
      </c>
      <c r="H120" s="184" t="s">
        <v>374</v>
      </c>
      <c r="I120" s="589" t="s">
        <v>375</v>
      </c>
      <c r="J120" s="620"/>
      <c r="K120" s="185" t="s">
        <v>376</v>
      </c>
      <c r="L120" s="184" t="s">
        <v>374</v>
      </c>
      <c r="M120" s="589" t="s">
        <v>375</v>
      </c>
      <c r="N120" s="620"/>
      <c r="O120" s="185" t="s">
        <v>376</v>
      </c>
      <c r="P120" s="184" t="s">
        <v>374</v>
      </c>
      <c r="Q120" s="184" t="s">
        <v>375</v>
      </c>
      <c r="R120" s="589" t="s">
        <v>375</v>
      </c>
      <c r="S120" s="620"/>
    </row>
    <row r="121" spans="2:19" x14ac:dyDescent="0.25">
      <c r="B121" s="577"/>
      <c r="C121" s="643"/>
      <c r="D121" s="233">
        <v>0</v>
      </c>
      <c r="E121" s="648" t="s">
        <v>431</v>
      </c>
      <c r="F121" s="649"/>
      <c r="G121" s="188"/>
      <c r="H121" s="234">
        <v>200</v>
      </c>
      <c r="I121" s="646"/>
      <c r="J121" s="647"/>
      <c r="K121" s="191"/>
      <c r="L121" s="234"/>
      <c r="M121" s="646"/>
      <c r="N121" s="647"/>
      <c r="O121" s="191"/>
      <c r="P121" s="234"/>
      <c r="Q121" s="189"/>
      <c r="R121" s="646"/>
      <c r="S121" s="647"/>
    </row>
    <row r="122" spans="2:19" ht="24.6" customHeight="1" thickBot="1" x14ac:dyDescent="0.3">
      <c r="B122" s="175"/>
      <c r="C122" s="175"/>
    </row>
    <row r="123" spans="2:19" ht="19.149999999999999" customHeight="1" thickBot="1" x14ac:dyDescent="0.3">
      <c r="B123" s="175"/>
      <c r="C123" s="175"/>
      <c r="D123" s="547" t="s">
        <v>319</v>
      </c>
      <c r="E123" s="548"/>
      <c r="F123" s="548"/>
      <c r="G123" s="549"/>
      <c r="H123" s="547" t="s">
        <v>320</v>
      </c>
      <c r="I123" s="548"/>
      <c r="J123" s="548"/>
      <c r="K123" s="549"/>
      <c r="L123" s="548" t="s">
        <v>321</v>
      </c>
      <c r="M123" s="548"/>
      <c r="N123" s="548"/>
      <c r="O123" s="548"/>
      <c r="P123" s="547" t="s">
        <v>322</v>
      </c>
      <c r="Q123" s="548"/>
      <c r="R123" s="548"/>
      <c r="S123" s="549"/>
    </row>
    <row r="124" spans="2:19" x14ac:dyDescent="0.25">
      <c r="B124" s="550" t="s">
        <v>377</v>
      </c>
      <c r="C124" s="550" t="s">
        <v>737</v>
      </c>
      <c r="D124" s="591" t="s">
        <v>378</v>
      </c>
      <c r="E124" s="613"/>
      <c r="F124" s="613"/>
      <c r="G124" s="599"/>
      <c r="H124" s="591" t="s">
        <v>378</v>
      </c>
      <c r="I124" s="613"/>
      <c r="J124" s="613"/>
      <c r="K124" s="599"/>
      <c r="L124" s="591" t="s">
        <v>378</v>
      </c>
      <c r="M124" s="613"/>
      <c r="N124" s="613"/>
      <c r="O124" s="599"/>
      <c r="P124" s="591" t="s">
        <v>378</v>
      </c>
      <c r="Q124" s="613"/>
      <c r="R124" s="613"/>
      <c r="S124" s="599"/>
    </row>
    <row r="125" spans="2:19" x14ac:dyDescent="0.25">
      <c r="B125" s="552"/>
      <c r="C125" s="552"/>
      <c r="D125" s="652" t="s">
        <v>424</v>
      </c>
      <c r="E125" s="653"/>
      <c r="F125" s="653"/>
      <c r="G125" s="654"/>
      <c r="H125" s="655"/>
      <c r="I125" s="656"/>
      <c r="J125" s="656"/>
      <c r="K125" s="657"/>
      <c r="L125" s="655"/>
      <c r="M125" s="656"/>
      <c r="N125" s="656"/>
      <c r="O125" s="657"/>
      <c r="P125" s="655"/>
      <c r="Q125" s="656"/>
      <c r="R125" s="656"/>
      <c r="S125" s="657"/>
    </row>
    <row r="126" spans="2:19" ht="27" customHeight="1" x14ac:dyDescent="0.25">
      <c r="B126" s="572" t="s">
        <v>379</v>
      </c>
      <c r="C126" s="572" t="s">
        <v>738</v>
      </c>
      <c r="D126" s="230" t="s">
        <v>380</v>
      </c>
      <c r="E126" s="277" t="s">
        <v>318</v>
      </c>
      <c r="F126" s="184" t="s">
        <v>336</v>
      </c>
      <c r="G126" s="185" t="s">
        <v>347</v>
      </c>
      <c r="H126" s="230" t="s">
        <v>380</v>
      </c>
      <c r="I126" s="277" t="s">
        <v>318</v>
      </c>
      <c r="J126" s="184" t="s">
        <v>336</v>
      </c>
      <c r="K126" s="185" t="s">
        <v>347</v>
      </c>
      <c r="L126" s="230" t="s">
        <v>380</v>
      </c>
      <c r="M126" s="277" t="s">
        <v>318</v>
      </c>
      <c r="N126" s="184" t="s">
        <v>336</v>
      </c>
      <c r="O126" s="185" t="s">
        <v>347</v>
      </c>
      <c r="P126" s="230" t="s">
        <v>380</v>
      </c>
      <c r="Q126" s="277" t="s">
        <v>318</v>
      </c>
      <c r="R126" s="184" t="s">
        <v>336</v>
      </c>
      <c r="S126" s="185" t="s">
        <v>347</v>
      </c>
    </row>
    <row r="127" spans="2:19" x14ac:dyDescent="0.25">
      <c r="B127" s="573"/>
      <c r="C127" s="574"/>
      <c r="D127" s="200"/>
      <c r="E127" s="235"/>
      <c r="F127" s="187"/>
      <c r="G127" s="218"/>
      <c r="H127" s="202"/>
      <c r="I127" s="245"/>
      <c r="J127" s="202"/>
      <c r="K127" s="283"/>
      <c r="L127" s="202"/>
      <c r="M127" s="245"/>
      <c r="N127" s="202"/>
      <c r="O127" s="283"/>
      <c r="P127" s="202"/>
      <c r="Q127" s="245"/>
      <c r="R127" s="202"/>
      <c r="S127" s="283"/>
    </row>
    <row r="128" spans="2:19" ht="27.4" customHeight="1" x14ac:dyDescent="0.25">
      <c r="B128" s="573"/>
      <c r="C128" s="572" t="s">
        <v>739</v>
      </c>
      <c r="D128" s="184" t="s">
        <v>381</v>
      </c>
      <c r="E128" s="589" t="s">
        <v>382</v>
      </c>
      <c r="F128" s="620"/>
      <c r="G128" s="185" t="s">
        <v>383</v>
      </c>
      <c r="H128" s="184" t="s">
        <v>381</v>
      </c>
      <c r="I128" s="589" t="s">
        <v>382</v>
      </c>
      <c r="J128" s="620"/>
      <c r="K128" s="185" t="s">
        <v>383</v>
      </c>
      <c r="L128" s="184" t="s">
        <v>381</v>
      </c>
      <c r="M128" s="589" t="s">
        <v>382</v>
      </c>
      <c r="N128" s="620"/>
      <c r="O128" s="185" t="s">
        <v>383</v>
      </c>
      <c r="P128" s="184" t="s">
        <v>381</v>
      </c>
      <c r="Q128" s="589" t="s">
        <v>382</v>
      </c>
      <c r="R128" s="620"/>
      <c r="S128" s="185" t="s">
        <v>383</v>
      </c>
    </row>
    <row r="129" spans="2:19" x14ac:dyDescent="0.25">
      <c r="B129" s="574"/>
      <c r="C129" s="574"/>
      <c r="D129" s="233"/>
      <c r="E129" s="648"/>
      <c r="F129" s="649"/>
      <c r="G129" s="188"/>
      <c r="H129" s="234"/>
      <c r="I129" s="646"/>
      <c r="J129" s="647"/>
      <c r="K129" s="191"/>
      <c r="L129" s="234"/>
      <c r="M129" s="646"/>
      <c r="N129" s="647"/>
      <c r="O129" s="191"/>
      <c r="P129" s="234"/>
      <c r="Q129" s="646"/>
      <c r="R129" s="647"/>
      <c r="S129" s="191"/>
    </row>
    <row r="135" spans="2:19" x14ac:dyDescent="0.25">
      <c r="D135" s="158" t="s">
        <v>384</v>
      </c>
    </row>
    <row r="136" spans="2:19" x14ac:dyDescent="0.25">
      <c r="D136" s="158" t="s">
        <v>385</v>
      </c>
      <c r="E136" s="158" t="s">
        <v>386</v>
      </c>
      <c r="F136" s="158" t="s">
        <v>387</v>
      </c>
      <c r="H136" s="158" t="s">
        <v>388</v>
      </c>
      <c r="I136" s="158" t="s">
        <v>389</v>
      </c>
    </row>
    <row r="137" spans="2:19" x14ac:dyDescent="0.25">
      <c r="D137" s="158" t="s">
        <v>390</v>
      </c>
      <c r="E137" s="158" t="s">
        <v>391</v>
      </c>
      <c r="F137" s="158" t="s">
        <v>392</v>
      </c>
      <c r="H137" s="158" t="s">
        <v>393</v>
      </c>
      <c r="I137" s="158" t="s">
        <v>394</v>
      </c>
    </row>
    <row r="138" spans="2:19" x14ac:dyDescent="0.25">
      <c r="D138" s="158" t="s">
        <v>395</v>
      </c>
      <c r="E138" s="158" t="s">
        <v>396</v>
      </c>
      <c r="F138" s="158" t="s">
        <v>397</v>
      </c>
      <c r="H138" s="158" t="s">
        <v>398</v>
      </c>
      <c r="I138" s="158" t="s">
        <v>399</v>
      </c>
    </row>
    <row r="139" spans="2:19" x14ac:dyDescent="0.25">
      <c r="D139" s="158" t="s">
        <v>400</v>
      </c>
      <c r="F139" s="158" t="s">
        <v>401</v>
      </c>
      <c r="G139" s="158" t="s">
        <v>402</v>
      </c>
      <c r="H139" s="158" t="s">
        <v>403</v>
      </c>
      <c r="I139" s="158" t="s">
        <v>404</v>
      </c>
      <c r="K139" s="158" t="s">
        <v>405</v>
      </c>
    </row>
    <row r="140" spans="2:19" x14ac:dyDescent="0.25">
      <c r="D140" s="158" t="s">
        <v>406</v>
      </c>
      <c r="F140" s="158" t="s">
        <v>407</v>
      </c>
      <c r="G140" s="158" t="s">
        <v>408</v>
      </c>
      <c r="H140" s="158" t="s">
        <v>409</v>
      </c>
      <c r="I140" s="158" t="s">
        <v>410</v>
      </c>
      <c r="K140" s="158" t="s">
        <v>411</v>
      </c>
      <c r="L140" s="158" t="s">
        <v>412</v>
      </c>
    </row>
    <row r="141" spans="2:19" x14ac:dyDescent="0.25">
      <c r="D141" s="158" t="s">
        <v>413</v>
      </c>
      <c r="E141" s="236" t="s">
        <v>414</v>
      </c>
      <c r="G141" s="158" t="s">
        <v>415</v>
      </c>
      <c r="H141" s="158" t="s">
        <v>416</v>
      </c>
      <c r="K141" s="158" t="s">
        <v>417</v>
      </c>
      <c r="L141" s="158" t="s">
        <v>418</v>
      </c>
    </row>
    <row r="142" spans="2:19" x14ac:dyDescent="0.25">
      <c r="D142" s="158" t="s">
        <v>419</v>
      </c>
      <c r="E142" s="237" t="s">
        <v>420</v>
      </c>
      <c r="K142" s="158" t="s">
        <v>421</v>
      </c>
      <c r="L142" s="158" t="s">
        <v>422</v>
      </c>
    </row>
    <row r="143" spans="2:19" x14ac:dyDescent="0.25">
      <c r="E143" s="238" t="s">
        <v>423</v>
      </c>
      <c r="H143" s="158" t="s">
        <v>424</v>
      </c>
      <c r="K143" s="158" t="s">
        <v>425</v>
      </c>
      <c r="L143" s="158" t="s">
        <v>426</v>
      </c>
    </row>
    <row r="144" spans="2:19" x14ac:dyDescent="0.25">
      <c r="H144" s="158" t="s">
        <v>427</v>
      </c>
      <c r="K144" s="158" t="s">
        <v>428</v>
      </c>
      <c r="L144" s="158" t="s">
        <v>429</v>
      </c>
    </row>
    <row r="145" spans="2:12" x14ac:dyDescent="0.25">
      <c r="H145" s="158" t="s">
        <v>430</v>
      </c>
      <c r="K145" s="158" t="s">
        <v>431</v>
      </c>
      <c r="L145" s="158" t="s">
        <v>432</v>
      </c>
    </row>
    <row r="146" spans="2:12" x14ac:dyDescent="0.25">
      <c r="B146" s="158" t="s">
        <v>433</v>
      </c>
      <c r="C146" s="158" t="s">
        <v>434</v>
      </c>
      <c r="D146" s="158" t="s">
        <v>433</v>
      </c>
      <c r="G146" s="158" t="s">
        <v>435</v>
      </c>
      <c r="H146" s="158" t="s">
        <v>436</v>
      </c>
      <c r="J146" s="158" t="s">
        <v>284</v>
      </c>
      <c r="K146" s="158" t="s">
        <v>437</v>
      </c>
      <c r="L146" s="158" t="s">
        <v>438</v>
      </c>
    </row>
    <row r="147" spans="2:12" x14ac:dyDescent="0.25">
      <c r="B147" s="158">
        <v>1</v>
      </c>
      <c r="C147" s="158" t="s">
        <v>439</v>
      </c>
      <c r="D147" s="158" t="s">
        <v>440</v>
      </c>
      <c r="E147" s="158" t="s">
        <v>347</v>
      </c>
      <c r="F147" s="158" t="s">
        <v>11</v>
      </c>
      <c r="G147" s="158" t="s">
        <v>441</v>
      </c>
      <c r="H147" s="158" t="s">
        <v>442</v>
      </c>
      <c r="J147" s="158" t="s">
        <v>417</v>
      </c>
      <c r="K147" s="158" t="s">
        <v>443</v>
      </c>
    </row>
    <row r="148" spans="2:12" x14ac:dyDescent="0.25">
      <c r="B148" s="158">
        <v>2</v>
      </c>
      <c r="C148" s="158" t="s">
        <v>444</v>
      </c>
      <c r="D148" s="158" t="s">
        <v>445</v>
      </c>
      <c r="E148" s="158" t="s">
        <v>336</v>
      </c>
      <c r="F148" s="158" t="s">
        <v>18</v>
      </c>
      <c r="G148" s="158" t="s">
        <v>446</v>
      </c>
      <c r="J148" s="158" t="s">
        <v>447</v>
      </c>
      <c r="K148" s="158" t="s">
        <v>448</v>
      </c>
    </row>
    <row r="149" spans="2:12" x14ac:dyDescent="0.25">
      <c r="B149" s="158">
        <v>3</v>
      </c>
      <c r="C149" s="158" t="s">
        <v>449</v>
      </c>
      <c r="D149" s="158" t="s">
        <v>450</v>
      </c>
      <c r="E149" s="158" t="s">
        <v>318</v>
      </c>
      <c r="G149" s="158" t="s">
        <v>451</v>
      </c>
      <c r="J149" s="158" t="s">
        <v>452</v>
      </c>
      <c r="K149" s="158" t="s">
        <v>453</v>
      </c>
    </row>
    <row r="150" spans="2:12" x14ac:dyDescent="0.25">
      <c r="B150" s="158">
        <v>4</v>
      </c>
      <c r="C150" s="158" t="s">
        <v>442</v>
      </c>
      <c r="H150" s="158" t="s">
        <v>454</v>
      </c>
      <c r="I150" s="158" t="s">
        <v>455</v>
      </c>
      <c r="J150" s="158" t="s">
        <v>456</v>
      </c>
      <c r="K150" s="158" t="s">
        <v>457</v>
      </c>
    </row>
    <row r="151" spans="2:12" x14ac:dyDescent="0.25">
      <c r="D151" s="158" t="s">
        <v>451</v>
      </c>
      <c r="H151" s="158" t="s">
        <v>458</v>
      </c>
      <c r="I151" s="158" t="s">
        <v>459</v>
      </c>
      <c r="J151" s="158" t="s">
        <v>460</v>
      </c>
      <c r="K151" s="158" t="s">
        <v>461</v>
      </c>
    </row>
    <row r="152" spans="2:12" x14ac:dyDescent="0.25">
      <c r="D152" s="158" t="s">
        <v>462</v>
      </c>
      <c r="H152" s="158" t="s">
        <v>463</v>
      </c>
      <c r="I152" s="158" t="s">
        <v>464</v>
      </c>
      <c r="J152" s="158" t="s">
        <v>465</v>
      </c>
      <c r="K152" s="158" t="s">
        <v>466</v>
      </c>
    </row>
    <row r="153" spans="2:12" x14ac:dyDescent="0.25">
      <c r="D153" s="158" t="s">
        <v>467</v>
      </c>
      <c r="H153" s="158" t="s">
        <v>468</v>
      </c>
      <c r="J153" s="158" t="s">
        <v>469</v>
      </c>
      <c r="K153" s="158" t="s">
        <v>470</v>
      </c>
    </row>
    <row r="154" spans="2:12" x14ac:dyDescent="0.25">
      <c r="H154" s="158" t="s">
        <v>471</v>
      </c>
      <c r="J154" s="158" t="s">
        <v>472</v>
      </c>
    </row>
    <row r="155" spans="2:12" ht="60" x14ac:dyDescent="0.25">
      <c r="D155" s="239" t="s">
        <v>473</v>
      </c>
      <c r="E155" s="158" t="s">
        <v>474</v>
      </c>
      <c r="F155" s="158" t="s">
        <v>475</v>
      </c>
      <c r="G155" s="158" t="s">
        <v>476</v>
      </c>
      <c r="H155" s="158" t="s">
        <v>477</v>
      </c>
      <c r="I155" s="158" t="s">
        <v>478</v>
      </c>
      <c r="J155" s="158" t="s">
        <v>479</v>
      </c>
      <c r="K155" s="158" t="s">
        <v>480</v>
      </c>
    </row>
    <row r="156" spans="2:12" ht="75" x14ac:dyDescent="0.25">
      <c r="B156" s="158" t="s">
        <v>583</v>
      </c>
      <c r="C156" s="158" t="s">
        <v>582</v>
      </c>
      <c r="D156" s="239" t="s">
        <v>481</v>
      </c>
      <c r="E156" s="158" t="s">
        <v>482</v>
      </c>
      <c r="F156" s="158" t="s">
        <v>483</v>
      </c>
      <c r="G156" s="158" t="s">
        <v>484</v>
      </c>
      <c r="H156" s="158" t="s">
        <v>485</v>
      </c>
      <c r="I156" s="158" t="s">
        <v>486</v>
      </c>
      <c r="J156" s="158" t="s">
        <v>487</v>
      </c>
      <c r="K156" s="158" t="s">
        <v>488</v>
      </c>
    </row>
    <row r="157" spans="2:12" ht="45" x14ac:dyDescent="0.25">
      <c r="B157" s="158" t="s">
        <v>584</v>
      </c>
      <c r="C157" s="158" t="s">
        <v>581</v>
      </c>
      <c r="D157" s="239" t="s">
        <v>489</v>
      </c>
      <c r="E157" s="158" t="s">
        <v>490</v>
      </c>
      <c r="F157" s="158" t="s">
        <v>491</v>
      </c>
      <c r="G157" s="158" t="s">
        <v>492</v>
      </c>
      <c r="H157" s="158" t="s">
        <v>493</v>
      </c>
      <c r="I157" s="158" t="s">
        <v>494</v>
      </c>
      <c r="J157" s="158" t="s">
        <v>495</v>
      </c>
      <c r="K157" s="158" t="s">
        <v>496</v>
      </c>
    </row>
    <row r="158" spans="2:12" x14ac:dyDescent="0.25">
      <c r="B158" s="158" t="s">
        <v>585</v>
      </c>
      <c r="C158" s="158" t="s">
        <v>580</v>
      </c>
      <c r="F158" s="158" t="s">
        <v>497</v>
      </c>
      <c r="G158" s="158" t="s">
        <v>498</v>
      </c>
      <c r="H158" s="158" t="s">
        <v>499</v>
      </c>
      <c r="I158" s="158" t="s">
        <v>500</v>
      </c>
      <c r="J158" s="158" t="s">
        <v>501</v>
      </c>
      <c r="K158" s="158" t="s">
        <v>502</v>
      </c>
    </row>
    <row r="159" spans="2:12" x14ac:dyDescent="0.25">
      <c r="B159" s="158" t="s">
        <v>586</v>
      </c>
      <c r="G159" s="158" t="s">
        <v>503</v>
      </c>
      <c r="H159" s="158" t="s">
        <v>504</v>
      </c>
      <c r="I159" s="158" t="s">
        <v>505</v>
      </c>
      <c r="J159" s="158" t="s">
        <v>506</v>
      </c>
      <c r="K159" s="158" t="s">
        <v>507</v>
      </c>
    </row>
    <row r="160" spans="2:12" x14ac:dyDescent="0.25">
      <c r="C160" s="158" t="s">
        <v>508</v>
      </c>
      <c r="J160" s="158" t="s">
        <v>509</v>
      </c>
    </row>
    <row r="161" spans="2:10" x14ac:dyDescent="0.25">
      <c r="C161" s="158" t="s">
        <v>510</v>
      </c>
      <c r="I161" s="158" t="s">
        <v>511</v>
      </c>
      <c r="J161" s="158" t="s">
        <v>512</v>
      </c>
    </row>
    <row r="162" spans="2:10" x14ac:dyDescent="0.25">
      <c r="B162" s="246" t="s">
        <v>587</v>
      </c>
      <c r="C162" s="158" t="s">
        <v>513</v>
      </c>
      <c r="I162" s="158" t="s">
        <v>514</v>
      </c>
      <c r="J162" s="158" t="s">
        <v>515</v>
      </c>
    </row>
    <row r="163" spans="2:10" x14ac:dyDescent="0.25">
      <c r="B163" s="246" t="s">
        <v>29</v>
      </c>
      <c r="C163" s="158" t="s">
        <v>516</v>
      </c>
      <c r="D163" s="158" t="s">
        <v>517</v>
      </c>
      <c r="E163" s="158" t="s">
        <v>518</v>
      </c>
      <c r="I163" s="158" t="s">
        <v>519</v>
      </c>
      <c r="J163" s="158" t="s">
        <v>284</v>
      </c>
    </row>
    <row r="164" spans="2:10" x14ac:dyDescent="0.25">
      <c r="B164" s="246" t="s">
        <v>16</v>
      </c>
      <c r="D164" s="158" t="s">
        <v>520</v>
      </c>
      <c r="E164" s="158" t="s">
        <v>521</v>
      </c>
      <c r="H164" s="158" t="s">
        <v>393</v>
      </c>
      <c r="I164" s="158" t="s">
        <v>522</v>
      </c>
    </row>
    <row r="165" spans="2:10" x14ac:dyDescent="0.25">
      <c r="B165" s="246" t="s">
        <v>34</v>
      </c>
      <c r="D165" s="158" t="s">
        <v>523</v>
      </c>
      <c r="E165" s="158" t="s">
        <v>524</v>
      </c>
      <c r="H165" s="158" t="s">
        <v>403</v>
      </c>
      <c r="I165" s="158" t="s">
        <v>525</v>
      </c>
      <c r="J165" s="158" t="s">
        <v>526</v>
      </c>
    </row>
    <row r="166" spans="2:10" x14ac:dyDescent="0.25">
      <c r="B166" s="246" t="s">
        <v>588</v>
      </c>
      <c r="C166" s="158" t="s">
        <v>527</v>
      </c>
      <c r="D166" s="158" t="s">
        <v>528</v>
      </c>
      <c r="H166" s="158" t="s">
        <v>409</v>
      </c>
      <c r="I166" s="158" t="s">
        <v>529</v>
      </c>
      <c r="J166" s="158" t="s">
        <v>530</v>
      </c>
    </row>
    <row r="167" spans="2:10" x14ac:dyDescent="0.25">
      <c r="B167" s="246" t="s">
        <v>589</v>
      </c>
      <c r="C167" s="158" t="s">
        <v>531</v>
      </c>
      <c r="H167" s="158" t="s">
        <v>416</v>
      </c>
      <c r="I167" s="158" t="s">
        <v>532</v>
      </c>
    </row>
    <row r="168" spans="2:10" x14ac:dyDescent="0.25">
      <c r="B168" s="246" t="s">
        <v>590</v>
      </c>
      <c r="C168" s="158" t="s">
        <v>533</v>
      </c>
      <c r="E168" s="158" t="s">
        <v>534</v>
      </c>
      <c r="H168" s="158" t="s">
        <v>535</v>
      </c>
      <c r="I168" s="158" t="s">
        <v>536</v>
      </c>
    </row>
    <row r="169" spans="2:10" x14ac:dyDescent="0.25">
      <c r="B169" s="246" t="s">
        <v>591</v>
      </c>
      <c r="C169" s="158" t="s">
        <v>537</v>
      </c>
      <c r="E169" s="158" t="s">
        <v>538</v>
      </c>
      <c r="H169" s="158" t="s">
        <v>539</v>
      </c>
      <c r="I169" s="158" t="s">
        <v>540</v>
      </c>
    </row>
    <row r="170" spans="2:10" x14ac:dyDescent="0.25">
      <c r="B170" s="246" t="s">
        <v>592</v>
      </c>
      <c r="C170" s="158" t="s">
        <v>541</v>
      </c>
      <c r="E170" s="158" t="s">
        <v>542</v>
      </c>
      <c r="H170" s="158" t="s">
        <v>543</v>
      </c>
      <c r="I170" s="158" t="s">
        <v>544</v>
      </c>
    </row>
    <row r="171" spans="2:10" x14ac:dyDescent="0.25">
      <c r="B171" s="246" t="s">
        <v>593</v>
      </c>
      <c r="C171" s="158" t="s">
        <v>545</v>
      </c>
      <c r="E171" s="158" t="s">
        <v>546</v>
      </c>
      <c r="H171" s="158" t="s">
        <v>547</v>
      </c>
      <c r="I171" s="158" t="s">
        <v>548</v>
      </c>
    </row>
    <row r="172" spans="2:10" x14ac:dyDescent="0.25">
      <c r="B172" s="246" t="s">
        <v>594</v>
      </c>
      <c r="C172" s="158" t="s">
        <v>549</v>
      </c>
      <c r="E172" s="158" t="s">
        <v>550</v>
      </c>
      <c r="H172" s="158" t="s">
        <v>551</v>
      </c>
      <c r="I172" s="158" t="s">
        <v>552</v>
      </c>
    </row>
    <row r="173" spans="2:10" x14ac:dyDescent="0.25">
      <c r="B173" s="246" t="s">
        <v>595</v>
      </c>
      <c r="C173" s="158" t="s">
        <v>284</v>
      </c>
      <c r="E173" s="158" t="s">
        <v>553</v>
      </c>
      <c r="H173" s="158" t="s">
        <v>554</v>
      </c>
      <c r="I173" s="158" t="s">
        <v>555</v>
      </c>
    </row>
    <row r="174" spans="2:10" x14ac:dyDescent="0.25">
      <c r="B174" s="246" t="s">
        <v>596</v>
      </c>
      <c r="E174" s="158" t="s">
        <v>556</v>
      </c>
      <c r="H174" s="158" t="s">
        <v>557</v>
      </c>
      <c r="I174" s="158" t="s">
        <v>558</v>
      </c>
    </row>
    <row r="175" spans="2:10" x14ac:dyDescent="0.25">
      <c r="B175" s="246" t="s">
        <v>597</v>
      </c>
      <c r="E175" s="158" t="s">
        <v>559</v>
      </c>
      <c r="H175" s="158" t="s">
        <v>560</v>
      </c>
      <c r="I175" s="158" t="s">
        <v>561</v>
      </c>
    </row>
    <row r="176" spans="2:10" x14ac:dyDescent="0.25">
      <c r="B176" s="246" t="s">
        <v>598</v>
      </c>
      <c r="E176" s="158" t="s">
        <v>562</v>
      </c>
      <c r="H176" s="158" t="s">
        <v>563</v>
      </c>
      <c r="I176" s="158" t="s">
        <v>564</v>
      </c>
    </row>
    <row r="177" spans="2:9" x14ac:dyDescent="0.25">
      <c r="B177" s="246" t="s">
        <v>599</v>
      </c>
      <c r="H177" s="158" t="s">
        <v>565</v>
      </c>
      <c r="I177" s="158" t="s">
        <v>566</v>
      </c>
    </row>
    <row r="178" spans="2:9" x14ac:dyDescent="0.25">
      <c r="B178" s="246" t="s">
        <v>600</v>
      </c>
      <c r="H178" s="158" t="s">
        <v>567</v>
      </c>
    </row>
    <row r="179" spans="2:9" x14ac:dyDescent="0.25">
      <c r="B179" s="246" t="s">
        <v>601</v>
      </c>
      <c r="H179" s="158" t="s">
        <v>568</v>
      </c>
    </row>
    <row r="180" spans="2:9" x14ac:dyDescent="0.25">
      <c r="B180" s="246" t="s">
        <v>602</v>
      </c>
      <c r="H180" s="158" t="s">
        <v>569</v>
      </c>
    </row>
    <row r="181" spans="2:9" x14ac:dyDescent="0.25">
      <c r="B181" s="246" t="s">
        <v>603</v>
      </c>
      <c r="H181" s="158" t="s">
        <v>570</v>
      </c>
    </row>
    <row r="182" spans="2:9" x14ac:dyDescent="0.25">
      <c r="B182" s="246" t="s">
        <v>604</v>
      </c>
      <c r="D182" t="s">
        <v>571</v>
      </c>
      <c r="H182" s="158" t="s">
        <v>572</v>
      </c>
    </row>
    <row r="183" spans="2:9" x14ac:dyDescent="0.25">
      <c r="B183" s="246" t="s">
        <v>605</v>
      </c>
      <c r="D183" t="s">
        <v>573</v>
      </c>
      <c r="H183" s="158" t="s">
        <v>574</v>
      </c>
    </row>
    <row r="184" spans="2:9" x14ac:dyDescent="0.25">
      <c r="B184" s="246" t="s">
        <v>606</v>
      </c>
      <c r="D184" t="s">
        <v>575</v>
      </c>
      <c r="H184" s="158" t="s">
        <v>576</v>
      </c>
    </row>
    <row r="185" spans="2:9" x14ac:dyDescent="0.25">
      <c r="B185" s="246" t="s">
        <v>607</v>
      </c>
      <c r="D185" t="s">
        <v>573</v>
      </c>
      <c r="H185" s="158" t="s">
        <v>577</v>
      </c>
    </row>
    <row r="186" spans="2:9" x14ac:dyDescent="0.25">
      <c r="B186" s="246" t="s">
        <v>608</v>
      </c>
      <c r="D186" t="s">
        <v>578</v>
      </c>
    </row>
    <row r="187" spans="2:9" x14ac:dyDescent="0.25">
      <c r="B187" s="246" t="s">
        <v>609</v>
      </c>
      <c r="D187" t="s">
        <v>573</v>
      </c>
    </row>
    <row r="188" spans="2:9" x14ac:dyDescent="0.25">
      <c r="B188" s="246" t="s">
        <v>610</v>
      </c>
    </row>
    <row r="189" spans="2:9" x14ac:dyDescent="0.25">
      <c r="B189" s="246" t="s">
        <v>611</v>
      </c>
    </row>
    <row r="190" spans="2:9" x14ac:dyDescent="0.25">
      <c r="B190" s="246" t="s">
        <v>612</v>
      </c>
    </row>
    <row r="191" spans="2:9" x14ac:dyDescent="0.25">
      <c r="B191" s="246" t="s">
        <v>613</v>
      </c>
    </row>
    <row r="192" spans="2:9" x14ac:dyDescent="0.25">
      <c r="B192" s="246" t="s">
        <v>614</v>
      </c>
    </row>
    <row r="193" spans="2:2" x14ac:dyDescent="0.25">
      <c r="B193" s="246" t="s">
        <v>615</v>
      </c>
    </row>
    <row r="194" spans="2:2" x14ac:dyDescent="0.25">
      <c r="B194" s="246" t="s">
        <v>616</v>
      </c>
    </row>
    <row r="195" spans="2:2" x14ac:dyDescent="0.25">
      <c r="B195" s="246" t="s">
        <v>617</v>
      </c>
    </row>
    <row r="196" spans="2:2" x14ac:dyDescent="0.25">
      <c r="B196" s="246" t="s">
        <v>618</v>
      </c>
    </row>
    <row r="197" spans="2:2" x14ac:dyDescent="0.25">
      <c r="B197" s="246" t="s">
        <v>51</v>
      </c>
    </row>
    <row r="198" spans="2:2" x14ac:dyDescent="0.25">
      <c r="B198" s="246" t="s">
        <v>57</v>
      </c>
    </row>
    <row r="199" spans="2:2" x14ac:dyDescent="0.25">
      <c r="B199" s="246" t="s">
        <v>59</v>
      </c>
    </row>
    <row r="200" spans="2:2" x14ac:dyDescent="0.25">
      <c r="B200" s="246" t="s">
        <v>61</v>
      </c>
    </row>
    <row r="201" spans="2:2" x14ac:dyDescent="0.25">
      <c r="B201" s="246" t="s">
        <v>23</v>
      </c>
    </row>
    <row r="202" spans="2:2" x14ac:dyDescent="0.25">
      <c r="B202" s="246" t="s">
        <v>63</v>
      </c>
    </row>
    <row r="203" spans="2:2" x14ac:dyDescent="0.25">
      <c r="B203" s="246" t="s">
        <v>65</v>
      </c>
    </row>
    <row r="204" spans="2:2" x14ac:dyDescent="0.25">
      <c r="B204" s="246" t="s">
        <v>68</v>
      </c>
    </row>
    <row r="205" spans="2:2" x14ac:dyDescent="0.25">
      <c r="B205" s="246" t="s">
        <v>69</v>
      </c>
    </row>
    <row r="206" spans="2:2" x14ac:dyDescent="0.25">
      <c r="B206" s="246" t="s">
        <v>70</v>
      </c>
    </row>
    <row r="207" spans="2:2" x14ac:dyDescent="0.25">
      <c r="B207" s="246" t="s">
        <v>71</v>
      </c>
    </row>
    <row r="208" spans="2:2" x14ac:dyDescent="0.25">
      <c r="B208" s="246" t="s">
        <v>619</v>
      </c>
    </row>
    <row r="209" spans="2:2" x14ac:dyDescent="0.25">
      <c r="B209" s="246" t="s">
        <v>620</v>
      </c>
    </row>
    <row r="210" spans="2:2" x14ac:dyDescent="0.25">
      <c r="B210" s="246" t="s">
        <v>75</v>
      </c>
    </row>
    <row r="211" spans="2:2" x14ac:dyDescent="0.25">
      <c r="B211" s="246" t="s">
        <v>77</v>
      </c>
    </row>
    <row r="212" spans="2:2" x14ac:dyDescent="0.25">
      <c r="B212" s="246" t="s">
        <v>81</v>
      </c>
    </row>
    <row r="213" spans="2:2" x14ac:dyDescent="0.25">
      <c r="B213" s="246" t="s">
        <v>621</v>
      </c>
    </row>
    <row r="214" spans="2:2" x14ac:dyDescent="0.25">
      <c r="B214" s="246" t="s">
        <v>622</v>
      </c>
    </row>
    <row r="215" spans="2:2" x14ac:dyDescent="0.25">
      <c r="B215" s="246" t="s">
        <v>623</v>
      </c>
    </row>
    <row r="216" spans="2:2" x14ac:dyDescent="0.25">
      <c r="B216" s="246" t="s">
        <v>79</v>
      </c>
    </row>
    <row r="217" spans="2:2" x14ac:dyDescent="0.25">
      <c r="B217" s="246" t="s">
        <v>80</v>
      </c>
    </row>
    <row r="218" spans="2:2" x14ac:dyDescent="0.25">
      <c r="B218" s="246" t="s">
        <v>83</v>
      </c>
    </row>
    <row r="219" spans="2:2" x14ac:dyDescent="0.25">
      <c r="B219" s="246" t="s">
        <v>85</v>
      </c>
    </row>
    <row r="220" spans="2:2" x14ac:dyDescent="0.25">
      <c r="B220" s="246" t="s">
        <v>624</v>
      </c>
    </row>
    <row r="221" spans="2:2" x14ac:dyDescent="0.25">
      <c r="B221" s="246" t="s">
        <v>84</v>
      </c>
    </row>
    <row r="222" spans="2:2" x14ac:dyDescent="0.25">
      <c r="B222" s="246" t="s">
        <v>86</v>
      </c>
    </row>
    <row r="223" spans="2:2" x14ac:dyDescent="0.25">
      <c r="B223" s="246" t="s">
        <v>89</v>
      </c>
    </row>
    <row r="224" spans="2:2" x14ac:dyDescent="0.25">
      <c r="B224" s="246" t="s">
        <v>88</v>
      </c>
    </row>
    <row r="225" spans="2:2" x14ac:dyDescent="0.25">
      <c r="B225" s="246" t="s">
        <v>625</v>
      </c>
    </row>
    <row r="226" spans="2:2" x14ac:dyDescent="0.25">
      <c r="B226" s="246" t="s">
        <v>95</v>
      </c>
    </row>
    <row r="227" spans="2:2" x14ac:dyDescent="0.25">
      <c r="B227" s="246" t="s">
        <v>97</v>
      </c>
    </row>
    <row r="228" spans="2:2" x14ac:dyDescent="0.25">
      <c r="B228" s="246" t="s">
        <v>98</v>
      </c>
    </row>
    <row r="229" spans="2:2" x14ac:dyDescent="0.25">
      <c r="B229" s="246" t="s">
        <v>99</v>
      </c>
    </row>
    <row r="230" spans="2:2" x14ac:dyDescent="0.25">
      <c r="B230" s="246" t="s">
        <v>626</v>
      </c>
    </row>
    <row r="231" spans="2:2" x14ac:dyDescent="0.25">
      <c r="B231" s="246" t="s">
        <v>627</v>
      </c>
    </row>
    <row r="232" spans="2:2" x14ac:dyDescent="0.25">
      <c r="B232" s="246" t="s">
        <v>100</v>
      </c>
    </row>
    <row r="233" spans="2:2" x14ac:dyDescent="0.25">
      <c r="B233" s="246" t="s">
        <v>154</v>
      </c>
    </row>
    <row r="234" spans="2:2" x14ac:dyDescent="0.25">
      <c r="B234" s="246" t="s">
        <v>628</v>
      </c>
    </row>
    <row r="235" spans="2:2" x14ac:dyDescent="0.25">
      <c r="B235" s="246" t="s">
        <v>629</v>
      </c>
    </row>
    <row r="236" spans="2:2" x14ac:dyDescent="0.25">
      <c r="B236" s="246" t="s">
        <v>105</v>
      </c>
    </row>
    <row r="237" spans="2:2" x14ac:dyDescent="0.25">
      <c r="B237" s="246" t="s">
        <v>107</v>
      </c>
    </row>
    <row r="238" spans="2:2" x14ac:dyDescent="0.25">
      <c r="B238" s="246" t="s">
        <v>630</v>
      </c>
    </row>
    <row r="239" spans="2:2" x14ac:dyDescent="0.25">
      <c r="B239" s="246" t="s">
        <v>155</v>
      </c>
    </row>
    <row r="240" spans="2:2" x14ac:dyDescent="0.25">
      <c r="B240" s="246" t="s">
        <v>172</v>
      </c>
    </row>
    <row r="241" spans="2:2" x14ac:dyDescent="0.25">
      <c r="B241" s="246" t="s">
        <v>106</v>
      </c>
    </row>
    <row r="242" spans="2:2" x14ac:dyDescent="0.25">
      <c r="B242" s="246" t="s">
        <v>110</v>
      </c>
    </row>
    <row r="243" spans="2:2" x14ac:dyDescent="0.25">
      <c r="B243" s="246" t="s">
        <v>104</v>
      </c>
    </row>
    <row r="244" spans="2:2" x14ac:dyDescent="0.25">
      <c r="B244" s="246" t="s">
        <v>126</v>
      </c>
    </row>
    <row r="245" spans="2:2" x14ac:dyDescent="0.25">
      <c r="B245" s="246" t="s">
        <v>631</v>
      </c>
    </row>
    <row r="246" spans="2:2" x14ac:dyDescent="0.25">
      <c r="B246" s="246" t="s">
        <v>112</v>
      </c>
    </row>
    <row r="247" spans="2:2" x14ac:dyDescent="0.25">
      <c r="B247" s="246" t="s">
        <v>115</v>
      </c>
    </row>
    <row r="248" spans="2:2" x14ac:dyDescent="0.25">
      <c r="B248" s="246" t="s">
        <v>121</v>
      </c>
    </row>
    <row r="249" spans="2:2" x14ac:dyDescent="0.25">
      <c r="B249" s="246" t="s">
        <v>118</v>
      </c>
    </row>
    <row r="250" spans="2:2" ht="30" x14ac:dyDescent="0.25">
      <c r="B250" s="246" t="s">
        <v>632</v>
      </c>
    </row>
    <row r="251" spans="2:2" x14ac:dyDescent="0.25">
      <c r="B251" s="246" t="s">
        <v>116</v>
      </c>
    </row>
    <row r="252" spans="2:2" x14ac:dyDescent="0.25">
      <c r="B252" s="246" t="s">
        <v>117</v>
      </c>
    </row>
    <row r="253" spans="2:2" x14ac:dyDescent="0.25">
      <c r="B253" s="246" t="s">
        <v>128</v>
      </c>
    </row>
    <row r="254" spans="2:2" x14ac:dyDescent="0.25">
      <c r="B254" s="246" t="s">
        <v>125</v>
      </c>
    </row>
    <row r="255" spans="2:2" x14ac:dyDescent="0.25">
      <c r="B255" s="246" t="s">
        <v>124</v>
      </c>
    </row>
    <row r="256" spans="2:2" x14ac:dyDescent="0.25">
      <c r="B256" s="246" t="s">
        <v>127</v>
      </c>
    </row>
    <row r="257" spans="2:2" x14ac:dyDescent="0.25">
      <c r="B257" s="246" t="s">
        <v>119</v>
      </c>
    </row>
    <row r="258" spans="2:2" x14ac:dyDescent="0.25">
      <c r="B258" s="246" t="s">
        <v>120</v>
      </c>
    </row>
    <row r="259" spans="2:2" x14ac:dyDescent="0.25">
      <c r="B259" s="246" t="s">
        <v>113</v>
      </c>
    </row>
    <row r="260" spans="2:2" x14ac:dyDescent="0.25">
      <c r="B260" s="246" t="s">
        <v>114</v>
      </c>
    </row>
    <row r="261" spans="2:2" x14ac:dyDescent="0.25">
      <c r="B261" s="246" t="s">
        <v>129</v>
      </c>
    </row>
    <row r="262" spans="2:2" x14ac:dyDescent="0.25">
      <c r="B262" s="246" t="s">
        <v>135</v>
      </c>
    </row>
    <row r="263" spans="2:2" x14ac:dyDescent="0.25">
      <c r="B263" s="246" t="s">
        <v>136</v>
      </c>
    </row>
    <row r="264" spans="2:2" x14ac:dyDescent="0.25">
      <c r="B264" s="246" t="s">
        <v>134</v>
      </c>
    </row>
    <row r="265" spans="2:2" x14ac:dyDescent="0.25">
      <c r="B265" s="246" t="s">
        <v>633</v>
      </c>
    </row>
    <row r="266" spans="2:2" x14ac:dyDescent="0.25">
      <c r="B266" s="246" t="s">
        <v>131</v>
      </c>
    </row>
    <row r="267" spans="2:2" x14ac:dyDescent="0.25">
      <c r="B267" s="246" t="s">
        <v>130</v>
      </c>
    </row>
    <row r="268" spans="2:2" x14ac:dyDescent="0.25">
      <c r="B268" s="246" t="s">
        <v>138</v>
      </c>
    </row>
    <row r="269" spans="2:2" x14ac:dyDescent="0.25">
      <c r="B269" s="246" t="s">
        <v>139</v>
      </c>
    </row>
    <row r="270" spans="2:2" x14ac:dyDescent="0.25">
      <c r="B270" s="246" t="s">
        <v>141</v>
      </c>
    </row>
    <row r="271" spans="2:2" x14ac:dyDescent="0.25">
      <c r="B271" s="246" t="s">
        <v>144</v>
      </c>
    </row>
    <row r="272" spans="2:2" x14ac:dyDescent="0.25">
      <c r="B272" s="246" t="s">
        <v>145</v>
      </c>
    </row>
    <row r="273" spans="2:2" x14ac:dyDescent="0.25">
      <c r="B273" s="246" t="s">
        <v>140</v>
      </c>
    </row>
    <row r="274" spans="2:2" x14ac:dyDescent="0.25">
      <c r="B274" s="246" t="s">
        <v>142</v>
      </c>
    </row>
    <row r="275" spans="2:2" x14ac:dyDescent="0.25">
      <c r="B275" s="246" t="s">
        <v>146</v>
      </c>
    </row>
    <row r="276" spans="2:2" x14ac:dyDescent="0.25">
      <c r="B276" s="246" t="s">
        <v>634</v>
      </c>
    </row>
    <row r="277" spans="2:2" x14ac:dyDescent="0.25">
      <c r="B277" s="246" t="s">
        <v>143</v>
      </c>
    </row>
    <row r="278" spans="2:2" x14ac:dyDescent="0.25">
      <c r="B278" s="246" t="s">
        <v>151</v>
      </c>
    </row>
    <row r="279" spans="2:2" x14ac:dyDescent="0.25">
      <c r="B279" s="246" t="s">
        <v>152</v>
      </c>
    </row>
    <row r="280" spans="2:2" x14ac:dyDescent="0.25">
      <c r="B280" s="246" t="s">
        <v>153</v>
      </c>
    </row>
    <row r="281" spans="2:2" x14ac:dyDescent="0.25">
      <c r="B281" s="246" t="s">
        <v>160</v>
      </c>
    </row>
    <row r="282" spans="2:2" x14ac:dyDescent="0.25">
      <c r="B282" s="246" t="s">
        <v>173</v>
      </c>
    </row>
    <row r="283" spans="2:2" x14ac:dyDescent="0.25">
      <c r="B283" s="246" t="s">
        <v>161</v>
      </c>
    </row>
    <row r="284" spans="2:2" x14ac:dyDescent="0.25">
      <c r="B284" s="246" t="s">
        <v>168</v>
      </c>
    </row>
    <row r="285" spans="2:2" x14ac:dyDescent="0.25">
      <c r="B285" s="246" t="s">
        <v>164</v>
      </c>
    </row>
    <row r="286" spans="2:2" x14ac:dyDescent="0.25">
      <c r="B286" s="246" t="s">
        <v>66</v>
      </c>
    </row>
    <row r="287" spans="2:2" x14ac:dyDescent="0.25">
      <c r="B287" s="246" t="s">
        <v>158</v>
      </c>
    </row>
    <row r="288" spans="2:2" x14ac:dyDescent="0.25">
      <c r="B288" s="246" t="s">
        <v>162</v>
      </c>
    </row>
    <row r="289" spans="2:2" x14ac:dyDescent="0.25">
      <c r="B289" s="246" t="s">
        <v>159</v>
      </c>
    </row>
    <row r="290" spans="2:2" x14ac:dyDescent="0.25">
      <c r="B290" s="246" t="s">
        <v>174</v>
      </c>
    </row>
    <row r="291" spans="2:2" x14ac:dyDescent="0.25">
      <c r="B291" s="246" t="s">
        <v>635</v>
      </c>
    </row>
    <row r="292" spans="2:2" x14ac:dyDescent="0.25">
      <c r="B292" s="246" t="s">
        <v>167</v>
      </c>
    </row>
    <row r="293" spans="2:2" x14ac:dyDescent="0.25">
      <c r="B293" s="246" t="s">
        <v>175</v>
      </c>
    </row>
    <row r="294" spans="2:2" x14ac:dyDescent="0.25">
      <c r="B294" s="246" t="s">
        <v>163</v>
      </c>
    </row>
    <row r="295" spans="2:2" x14ac:dyDescent="0.25">
      <c r="B295" s="246" t="s">
        <v>178</v>
      </c>
    </row>
    <row r="296" spans="2:2" x14ac:dyDescent="0.25">
      <c r="B296" s="246" t="s">
        <v>636</v>
      </c>
    </row>
    <row r="297" spans="2:2" x14ac:dyDescent="0.25">
      <c r="B297" s="246" t="s">
        <v>183</v>
      </c>
    </row>
    <row r="298" spans="2:2" x14ac:dyDescent="0.25">
      <c r="B298" s="246" t="s">
        <v>180</v>
      </c>
    </row>
    <row r="299" spans="2:2" x14ac:dyDescent="0.25">
      <c r="B299" s="246" t="s">
        <v>179</v>
      </c>
    </row>
    <row r="300" spans="2:2" x14ac:dyDescent="0.25">
      <c r="B300" s="246" t="s">
        <v>188</v>
      </c>
    </row>
    <row r="301" spans="2:2" x14ac:dyDescent="0.25">
      <c r="B301" s="246" t="s">
        <v>184</v>
      </c>
    </row>
    <row r="302" spans="2:2" x14ac:dyDescent="0.25">
      <c r="B302" s="246" t="s">
        <v>185</v>
      </c>
    </row>
    <row r="303" spans="2:2" x14ac:dyDescent="0.25">
      <c r="B303" s="246" t="s">
        <v>186</v>
      </c>
    </row>
    <row r="304" spans="2:2" x14ac:dyDescent="0.25">
      <c r="B304" s="246" t="s">
        <v>187</v>
      </c>
    </row>
    <row r="305" spans="2:2" x14ac:dyDescent="0.25">
      <c r="B305" s="246" t="s">
        <v>189</v>
      </c>
    </row>
    <row r="306" spans="2:2" x14ac:dyDescent="0.25">
      <c r="B306" s="246" t="s">
        <v>637</v>
      </c>
    </row>
    <row r="307" spans="2:2" x14ac:dyDescent="0.25">
      <c r="B307" s="246" t="s">
        <v>190</v>
      </c>
    </row>
    <row r="308" spans="2:2" x14ac:dyDescent="0.25">
      <c r="B308" s="246" t="s">
        <v>191</v>
      </c>
    </row>
    <row r="309" spans="2:2" x14ac:dyDescent="0.25">
      <c r="B309" s="246" t="s">
        <v>196</v>
      </c>
    </row>
    <row r="310" spans="2:2" x14ac:dyDescent="0.25">
      <c r="B310" s="246" t="s">
        <v>197</v>
      </c>
    </row>
    <row r="311" spans="2:2" x14ac:dyDescent="0.25">
      <c r="B311" s="246" t="s">
        <v>156</v>
      </c>
    </row>
    <row r="312" spans="2:2" x14ac:dyDescent="0.25">
      <c r="B312" s="246" t="s">
        <v>638</v>
      </c>
    </row>
    <row r="313" spans="2:2" x14ac:dyDescent="0.25">
      <c r="B313" s="246" t="s">
        <v>639</v>
      </c>
    </row>
    <row r="314" spans="2:2" x14ac:dyDescent="0.25">
      <c r="B314" s="246" t="s">
        <v>198</v>
      </c>
    </row>
    <row r="315" spans="2:2" x14ac:dyDescent="0.25">
      <c r="B315" s="246" t="s">
        <v>157</v>
      </c>
    </row>
    <row r="316" spans="2:2" x14ac:dyDescent="0.25">
      <c r="B316" s="246" t="s">
        <v>640</v>
      </c>
    </row>
    <row r="317" spans="2:2" x14ac:dyDescent="0.25">
      <c r="B317" s="246" t="s">
        <v>170</v>
      </c>
    </row>
    <row r="318" spans="2:2" x14ac:dyDescent="0.25">
      <c r="B318" s="246" t="s">
        <v>202</v>
      </c>
    </row>
    <row r="319" spans="2:2" x14ac:dyDescent="0.25">
      <c r="B319" s="246" t="s">
        <v>203</v>
      </c>
    </row>
    <row r="320" spans="2:2" x14ac:dyDescent="0.25">
      <c r="B320" s="246" t="s">
        <v>182</v>
      </c>
    </row>
  </sheetData>
  <mergeCells count="352">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formula1>$K$155:$K$159</formula1>
    </dataValidation>
    <dataValidation allowBlank="1" showInputMessage="1" showErrorMessage="1" prompt="Enter the name of the Implementing Entity_x000a_" sqref="C13"/>
    <dataValidation allowBlank="1" showInputMessage="1" showErrorMessage="1" prompt="Please enter your project ID" sqref="C12"/>
    <dataValidation type="list" allowBlank="1" showInputMessage="1" showErrorMessage="1" error="Select from the drop-down list" prompt="Select from the drop-down list" sqref="C15">
      <formula1>$B$162:$B$320</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prompt="Select integration level" sqref="D125:S125">
      <formula1>$H$143:$H$147</formula1>
    </dataValidation>
    <dataValidation type="list" allowBlank="1" showInputMessage="1" showErrorMessage="1" prompt="Select adaptation strategy" sqref="G113 S113 O113 K113">
      <formula1>$I$161:$I$177</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prompt="Select type" sqref="G87 O87 S87 K87">
      <formula1>$F$136:$F$140</formula1>
    </dataValidation>
    <dataValidation type="list" allowBlank="1" showInputMessage="1" showErrorMessage="1" prompt="Select level of improvements" sqref="D87:E87 P87 L87 H87">
      <formula1>$K$155:$K$159</formula1>
    </dataValidation>
    <dataValidation type="list" allowBlank="1" showInputMessage="1" showErrorMessage="1" sqref="E78:F83 I78:J83 M78:N83 Q78:R83">
      <formula1>type1</formula1>
    </dataValidation>
    <dataValidation type="list" allowBlank="1" showInputMessage="1" showErrorMessage="1" prompt="Select type" sqref="F57:G57 P59 L59 H59 D59 R57:S57 N57:O57 J57:K57">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list" allowBlank="1" showInputMessage="1" showErrorMessage="1" sqref="B66">
      <formula1>selectyn</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prompt="Select capacity level" sqref="G54 S54 K54 O54">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scale" sqref="G59 S59 K59 O59">
      <formula1>$F$155:$F$158</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geographical scale" sqref="E69 Q69 M69 I69">
      <formula1>$D$151:$D$153</formula1>
    </dataValidation>
    <dataValidation type="list" allowBlank="1" showInputMessage="1" showErrorMessage="1" prompt="Select response level" sqref="F69 R69 N69 J69">
      <formula1>$H$155:$H$159</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level of improvements" sqref="I87 M87 Q87">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income source" sqref="Q115 Q119 Q121 Q117">
      <formula1>incomesource</formula1>
    </dataValidation>
    <dataValidation type="list" allowBlank="1" showInputMessage="1" showErrorMessage="1" prompt="Select type of policy" sqref="S127 K127 O127">
      <formula1>policy</formula1>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list" allowBlank="1" showInputMessage="1" showErrorMessage="1" prompt="Select a sector" sqref="F63:G63 R63:S63 N63:O63 J63:K63">
      <formula1>$J$146:$J$154</formula1>
    </dataValidation>
    <dataValidation type="list" allowBlank="1" showInputMessage="1" showErrorMessage="1" prompt="Select effectiveness" sqref="G129 S129 O129 K129">
      <formula1>$K$155:$K$159</formula1>
    </dataValidation>
    <dataValidation type="list" allowBlank="1" showInputMessage="1" showErrorMessage="1" sqref="E142:E143">
      <formula1>$D$16:$D$18</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targeted asset" sqref="E71:E76 I71:I76 M71:M76 Q71:Q76">
      <formula1>$J$165:$J$166</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income source" sqref="E115:F115 R121 R119 R117 M121 M119 M117 I121 I119 I117 R115 M115 I115 E117:F117 E119:F119 E121:F121">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whole" allowBlank="1" showInputMessage="1" showErrorMessage="1" error="Please enter a number here" prompt="Please enter a number" sqref="D78:D83 H78:H83 L78:L83 P78:P83">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whole" allowBlank="1" showInputMessage="1" showErrorMessage="1" error="Please enter a number here" prompt="Enter No. of development strategies" sqref="D129 H129 L129 P129">
      <formula1>0</formula1>
      <formula2>999999999</formula2>
    </dataValidation>
    <dataValidation type="list" allowBlank="1" showInputMessage="1" showErrorMessage="1" prompt="Select type of assets" sqref="E113 Q113 M113 I113">
      <formula1>$L$140:$L$146</formula1>
    </dataValidation>
    <dataValidation type="list" allowBlank="1" showInputMessage="1" showErrorMessage="1" prompt="Select type of policy" sqref="G127">
      <formula1>$H$164:$H$185</formula1>
    </dataValidation>
  </dataValidations>
  <pageMargins left="0.7" right="0.7" top="0.75" bottom="0.75" header="0.3" footer="0.3"/>
  <pageSetup paperSize="9" orientation="portrait" horizontalDpi="4294967293" verticalDpi="4294967293"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G2" sqref="G2"/>
    </sheetView>
  </sheetViews>
  <sheetFormatPr defaultColWidth="8.7109375" defaultRowHeight="15" x14ac:dyDescent="0.25"/>
  <cols>
    <col min="1" max="1" width="2.42578125" customWidth="1"/>
    <col min="2" max="2" width="109.28515625" customWidth="1"/>
    <col min="3" max="3" width="2.42578125" customWidth="1"/>
  </cols>
  <sheetData>
    <row r="1" spans="2:2" ht="16.5" thickBot="1" x14ac:dyDescent="0.3">
      <c r="B1" s="34" t="s">
        <v>237</v>
      </c>
    </row>
    <row r="2" spans="2:2" ht="306.75" thickBot="1" x14ac:dyDescent="0.3">
      <c r="B2" s="35" t="s">
        <v>238</v>
      </c>
    </row>
    <row r="3" spans="2:2" ht="16.5" thickBot="1" x14ac:dyDescent="0.3">
      <c r="B3" s="34" t="s">
        <v>239</v>
      </c>
    </row>
    <row r="4" spans="2:2" ht="243" thickBot="1" x14ac:dyDescent="0.3">
      <c r="B4" s="36" t="s">
        <v>240</v>
      </c>
    </row>
  </sheetData>
  <pageMargins left="0.7" right="0.7" top="0.75" bottom="0.75" header="0.3" footer="0.3"/>
  <pageSetup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12</ProjectId>
    <ReportingPeriod xmlns="dc9b7735-1e97-4a24-b7a2-47bf824ab39e" xsi:nil="true"/>
    <WBDocsDocURL xmlns="dc9b7735-1e97-4a24-b7a2-47bf824ab39e">http://wbdocsservices.worldbank.org/services?I4_SERVICE=VC&amp;I4_KEY=TF069012&amp;I4_DOCID=090224b085c08780</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http://pubdocs.worldbank.org/en/338601532334964001/12-For-Website-4789-AF-Mali-PPR-2-revised-June-2018.xlsx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15ECD206-FBCC-4DFC-A711-179EC4FABDE5}"/>
</file>

<file path=customXml/itemProps2.xml><?xml version="1.0" encoding="utf-8"?>
<ds:datastoreItem xmlns:ds="http://schemas.openxmlformats.org/officeDocument/2006/customXml" ds:itemID="{9AD7C7A8-446A-44F2-BD4D-FAF7246C777F}"/>
</file>

<file path=customXml/itemProps3.xml><?xml version="1.0" encoding="utf-8"?>
<ds:datastoreItem xmlns:ds="http://schemas.openxmlformats.org/officeDocument/2006/customXml" ds:itemID="{0A040600-FA54-4D03-BC77-274AEB3C67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FinancialData</vt:lpstr>
      <vt:lpstr>Risk Assessment</vt:lpstr>
      <vt:lpstr>Rating</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2018-04-09T01:37:19Z</cp:lastPrinted>
  <dcterms:created xsi:type="dcterms:W3CDTF">2010-11-30T14:15:01Z</dcterms:created>
  <dcterms:modified xsi:type="dcterms:W3CDTF">2018-06-15T16:32:32Z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6928cf46-c326-4255-ab09-b0d79a1ac86c,4;6928cf46-c326-4255-ab09-b0d79a1ac86c,6;6928cf46-c326-4255-ab09-b0d79a1ac86c,8;6928cf46-c326-4255-ab09-b0d79a1ac86c,10;6928cf46-c326-4255-ab09-b0d79a1ac86c,12;</vt:lpwstr>
  </property>
</Properties>
</file>